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01_PRACOVNI\"/>
    </mc:Choice>
  </mc:AlternateContent>
  <bookViews>
    <workbookView xWindow="0" yWindow="0" windowWidth="0" windowHeight="0"/>
  </bookViews>
  <sheets>
    <sheet name="Rekapitulace stavby" sheetId="1" r:id="rId1"/>
    <sheet name="SO 101.1 - Zpevněné plochy" sheetId="2" r:id="rId2"/>
    <sheet name="SO 101.2 - Sanace" sheetId="3" r:id="rId3"/>
    <sheet name="SO 101.3 - Dopravní značení" sheetId="4" r:id="rId4"/>
    <sheet name="SO 101.4.1 - Architektoni..." sheetId="5" r:id="rId5"/>
    <sheet name="SO 101.4.2 - Architektoni..." sheetId="6" r:id="rId6"/>
    <sheet name="SO 101.4.3 - Architektoni..." sheetId="7" r:id="rId7"/>
    <sheet name="SO 101.4.4 - Architektoni..." sheetId="8" r:id="rId8"/>
    <sheet name="SO 101.5 - Ochrana stávaj..." sheetId="9" r:id="rId9"/>
    <sheet name="SO 301 - Dešťová kanalizace" sheetId="10" r:id="rId10"/>
    <sheet name="SO 401.1 - Elektroinstalace" sheetId="11" r:id="rId11"/>
    <sheet name="SO 401.2 - Rozvaděč RVO" sheetId="12" r:id="rId12"/>
    <sheet name="SO 801 - Sadové úpravy" sheetId="13" r:id="rId13"/>
    <sheet name="VRN - Vedlejší rozpočtové..." sheetId="14" r:id="rId14"/>
  </sheets>
  <definedNames>
    <definedName name="_xlnm.Print_Area" localSheetId="0">'Rekapitulace stavby'!$D$4:$AO$36,'Rekapitulace stavby'!$C$42:$AQ$70</definedName>
    <definedName name="_xlnm.Print_Titles" localSheetId="0">'Rekapitulace stavby'!$52:$52</definedName>
    <definedName name="_xlnm._FilterDatabase" localSheetId="1" hidden="1">'SO 101.1 - Zpevněné plochy'!$C$97:$K$513</definedName>
    <definedName name="_xlnm.Print_Area" localSheetId="1">'SO 101.1 - Zpevněné plochy'!$C$47:$J$77,'SO 101.1 - Zpevněné plochy'!$C$83:$K$513</definedName>
    <definedName name="_xlnm.Print_Titles" localSheetId="1">'SO 101.1 - Zpevněné plochy'!$97:$97</definedName>
    <definedName name="_xlnm._FilterDatabase" localSheetId="2" hidden="1">'SO 101.2 - Sanace'!$C$88:$K$172</definedName>
    <definedName name="_xlnm.Print_Area" localSheetId="2">'SO 101.2 - Sanace'!$C$47:$J$68,'SO 101.2 - Sanace'!$C$74:$K$172</definedName>
    <definedName name="_xlnm.Print_Titles" localSheetId="2">'SO 101.2 - Sanace'!$88:$88</definedName>
    <definedName name="_xlnm._FilterDatabase" localSheetId="3" hidden="1">'SO 101.3 - Dopravní značení'!$C$90:$K$175</definedName>
    <definedName name="_xlnm.Print_Area" localSheetId="3">'SO 101.3 - Dopravní značení'!$C$47:$J$70,'SO 101.3 - Dopravní značení'!$C$76:$K$175</definedName>
    <definedName name="_xlnm.Print_Titles" localSheetId="3">'SO 101.3 - Dopravní značení'!$90:$90</definedName>
    <definedName name="_xlnm._FilterDatabase" localSheetId="4" hidden="1">'SO 101.4.1 - Architektoni...'!$C$93:$K$123</definedName>
    <definedName name="_xlnm.Print_Area" localSheetId="4">'SO 101.4.1 - Architektoni...'!$C$47:$J$73,'SO 101.4.1 - Architektoni...'!$C$79:$K$123</definedName>
    <definedName name="_xlnm.Print_Titles" localSheetId="4">'SO 101.4.1 - Architektoni...'!$93:$93</definedName>
    <definedName name="_xlnm._FilterDatabase" localSheetId="5" hidden="1">'SO 101.4.2 - Architektoni...'!$C$93:$K$128</definedName>
    <definedName name="_xlnm.Print_Area" localSheetId="5">'SO 101.4.2 - Architektoni...'!$C$47:$J$73,'SO 101.4.2 - Architektoni...'!$C$79:$K$128</definedName>
    <definedName name="_xlnm.Print_Titles" localSheetId="5">'SO 101.4.2 - Architektoni...'!$93:$93</definedName>
    <definedName name="_xlnm._FilterDatabase" localSheetId="6" hidden="1">'SO 101.4.3 - Architektoni...'!$C$92:$K$115</definedName>
    <definedName name="_xlnm.Print_Area" localSheetId="6">'SO 101.4.3 - Architektoni...'!$C$47:$J$72,'SO 101.4.3 - Architektoni...'!$C$78:$K$115</definedName>
    <definedName name="_xlnm.Print_Titles" localSheetId="6">'SO 101.4.3 - Architektoni...'!$92:$92</definedName>
    <definedName name="_xlnm._FilterDatabase" localSheetId="7" hidden="1">'SO 101.4.4 - Architektoni...'!$C$93:$K$125</definedName>
    <definedName name="_xlnm.Print_Area" localSheetId="7">'SO 101.4.4 - Architektoni...'!$C$47:$J$73,'SO 101.4.4 - Architektoni...'!$C$79:$K$125</definedName>
    <definedName name="_xlnm.Print_Titles" localSheetId="7">'SO 101.4.4 - Architektoni...'!$93:$93</definedName>
    <definedName name="_xlnm._FilterDatabase" localSheetId="8" hidden="1">'SO 101.5 - Ochrana stávaj...'!$C$88:$K$126</definedName>
    <definedName name="_xlnm.Print_Area" localSheetId="8">'SO 101.5 - Ochrana stávaj...'!$C$47:$J$68,'SO 101.5 - Ochrana stávaj...'!$C$74:$K$126</definedName>
    <definedName name="_xlnm.Print_Titles" localSheetId="8">'SO 101.5 - Ochrana stávaj...'!$88:$88</definedName>
    <definedName name="_xlnm._FilterDatabase" localSheetId="9" hidden="1">'SO 301 - Dešťová kanalizace'!$C$87:$K$419</definedName>
    <definedName name="_xlnm.Print_Area" localSheetId="9">'SO 301 - Dešťová kanalizace'!$C$45:$J$69,'SO 301 - Dešťová kanalizace'!$C$75:$K$419</definedName>
    <definedName name="_xlnm.Print_Titles" localSheetId="9">'SO 301 - Dešťová kanalizace'!$87:$87</definedName>
    <definedName name="_xlnm._FilterDatabase" localSheetId="10" hidden="1">'SO 401.1 - Elektroinstalace'!$C$91:$K$181</definedName>
    <definedName name="_xlnm.Print_Area" localSheetId="10">'SO 401.1 - Elektroinstalace'!$C$47:$J$71,'SO 401.1 - Elektroinstalace'!$C$77:$K$181</definedName>
    <definedName name="_xlnm.Print_Titles" localSheetId="10">'SO 401.1 - Elektroinstalace'!$91:$91</definedName>
    <definedName name="_xlnm._FilterDatabase" localSheetId="11" hidden="1">'SO 401.2 - Rozvaděč RVO'!$C$87:$K$136</definedName>
    <definedName name="_xlnm.Print_Area" localSheetId="11">'SO 401.2 - Rozvaděč RVO'!$C$47:$J$67,'SO 401.2 - Rozvaděč RVO'!$C$73:$K$136</definedName>
    <definedName name="_xlnm.Print_Titles" localSheetId="11">'SO 401.2 - Rozvaděč RVO'!$87:$87</definedName>
    <definedName name="_xlnm._FilterDatabase" localSheetId="12" hidden="1">'SO 801 - Sadové úpravy'!$C$83:$K$129</definedName>
    <definedName name="_xlnm.Print_Area" localSheetId="12">'SO 801 - Sadové úpravy'!$C$45:$J$65,'SO 801 - Sadové úpravy'!$C$71:$K$129</definedName>
    <definedName name="_xlnm.Print_Titles" localSheetId="12">'SO 801 - Sadové úpravy'!$83:$83</definedName>
    <definedName name="_xlnm._FilterDatabase" localSheetId="13" hidden="1">'VRN - Vedlejší rozpočtové...'!$C$87:$K$124</definedName>
    <definedName name="_xlnm.Print_Area" localSheetId="13">'VRN - Vedlejší rozpočtové...'!$C$45:$J$69,'VRN - Vedlejší rozpočtové...'!$C$75:$K$124</definedName>
    <definedName name="_xlnm.Print_Titles" localSheetId="13">'VRN - Vedlejší rozpočtové...'!$87:$87</definedName>
  </definedNames>
  <calcPr/>
</workbook>
</file>

<file path=xl/calcChain.xml><?xml version="1.0" encoding="utf-8"?>
<calcChain xmlns="http://schemas.openxmlformats.org/spreadsheetml/2006/main">
  <c i="14" l="1" r="J37"/>
  <c r="J36"/>
  <c i="1" r="AY69"/>
  <c i="14" r="J35"/>
  <c i="1" r="AX69"/>
  <c i="14" r="BI123"/>
  <c r="BH123"/>
  <c r="BG123"/>
  <c r="BF123"/>
  <c r="T123"/>
  <c r="T122"/>
  <c r="R123"/>
  <c r="R122"/>
  <c r="P123"/>
  <c r="P122"/>
  <c r="BI120"/>
  <c r="BH120"/>
  <c r="BG120"/>
  <c r="BF120"/>
  <c r="T120"/>
  <c r="T119"/>
  <c r="R120"/>
  <c r="R119"/>
  <c r="P120"/>
  <c r="P119"/>
  <c r="BI117"/>
  <c r="BH117"/>
  <c r="BG117"/>
  <c r="BF117"/>
  <c r="T117"/>
  <c r="T116"/>
  <c r="R117"/>
  <c r="R116"/>
  <c r="P117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T105"/>
  <c r="R106"/>
  <c r="R105"/>
  <c r="P106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1"/>
  <c r="BH91"/>
  <c r="BG91"/>
  <c r="BF91"/>
  <c r="T91"/>
  <c r="T90"/>
  <c r="T89"/>
  <c r="R91"/>
  <c r="R90"/>
  <c r="R89"/>
  <c r="P91"/>
  <c r="P90"/>
  <c r="P89"/>
  <c r="J85"/>
  <c r="J84"/>
  <c r="F82"/>
  <c r="E80"/>
  <c r="J55"/>
  <c r="J54"/>
  <c r="F52"/>
  <c r="E50"/>
  <c r="J18"/>
  <c r="E18"/>
  <c r="F85"/>
  <c r="J17"/>
  <c r="J15"/>
  <c r="E15"/>
  <c r="F84"/>
  <c r="J14"/>
  <c r="J12"/>
  <c r="J82"/>
  <c r="E7"/>
  <c r="E48"/>
  <c i="13" r="J37"/>
  <c r="J36"/>
  <c i="1" r="AY68"/>
  <c i="13" r="J35"/>
  <c i="1" r="AX68"/>
  <c i="13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J80"/>
  <c r="F78"/>
  <c r="E76"/>
  <c r="J55"/>
  <c r="J54"/>
  <c r="F52"/>
  <c r="E50"/>
  <c r="J18"/>
  <c r="E18"/>
  <c r="F55"/>
  <c r="J17"/>
  <c r="J15"/>
  <c r="E15"/>
  <c r="F80"/>
  <c r="J14"/>
  <c r="J12"/>
  <c r="J52"/>
  <c r="E7"/>
  <c r="E48"/>
  <c i="12" r="J39"/>
  <c r="J38"/>
  <c i="1" r="AY67"/>
  <c i="12" r="J37"/>
  <c i="1" r="AX67"/>
  <c i="12"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J85"/>
  <c r="J84"/>
  <c r="F82"/>
  <c r="E80"/>
  <c r="J59"/>
  <c r="J58"/>
  <c r="F56"/>
  <c r="E54"/>
  <c r="J20"/>
  <c r="E20"/>
  <c r="F85"/>
  <c r="J19"/>
  <c r="J17"/>
  <c r="E17"/>
  <c r="F84"/>
  <c r="J16"/>
  <c r="J14"/>
  <c r="J56"/>
  <c r="E7"/>
  <c r="E76"/>
  <c i="11" r="J39"/>
  <c r="J38"/>
  <c i="1" r="AY66"/>
  <c i="11" r="J37"/>
  <c i="1" r="AX66"/>
  <c i="11"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T177"/>
  <c r="R178"/>
  <c r="R177"/>
  <c r="P178"/>
  <c r="P177"/>
  <c r="BI176"/>
  <c r="BH176"/>
  <c r="BG176"/>
  <c r="BF176"/>
  <c r="T176"/>
  <c r="T175"/>
  <c r="R176"/>
  <c r="R175"/>
  <c r="P176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J89"/>
  <c r="J88"/>
  <c r="F86"/>
  <c r="E84"/>
  <c r="J59"/>
  <c r="J58"/>
  <c r="F56"/>
  <c r="E54"/>
  <c r="J20"/>
  <c r="E20"/>
  <c r="F89"/>
  <c r="J19"/>
  <c r="J17"/>
  <c r="E17"/>
  <c r="F58"/>
  <c r="J16"/>
  <c r="J14"/>
  <c r="J56"/>
  <c r="E7"/>
  <c r="E50"/>
  <c i="10" r="J37"/>
  <c r="J36"/>
  <c i="1" r="AY64"/>
  <c i="10" r="J35"/>
  <c i="1" r="AX64"/>
  <c i="10" r="BI419"/>
  <c r="BH419"/>
  <c r="BG419"/>
  <c r="BF419"/>
  <c r="T419"/>
  <c r="R419"/>
  <c r="P419"/>
  <c r="BI418"/>
  <c r="BH418"/>
  <c r="BG418"/>
  <c r="BF418"/>
  <c r="T418"/>
  <c r="R418"/>
  <c r="P418"/>
  <c r="BI416"/>
  <c r="BH416"/>
  <c r="BG416"/>
  <c r="BF416"/>
  <c r="T416"/>
  <c r="R416"/>
  <c r="P416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09"/>
  <c r="BH409"/>
  <c r="BG409"/>
  <c r="BF409"/>
  <c r="T409"/>
  <c r="R409"/>
  <c r="P409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7"/>
  <c r="BH387"/>
  <c r="BG387"/>
  <c r="BF387"/>
  <c r="T387"/>
  <c r="R387"/>
  <c r="P387"/>
  <c r="BI386"/>
  <c r="BH386"/>
  <c r="BG386"/>
  <c r="BF386"/>
  <c r="T386"/>
  <c r="R386"/>
  <c r="P386"/>
  <c r="BI384"/>
  <c r="BH384"/>
  <c r="BG384"/>
  <c r="BF384"/>
  <c r="T384"/>
  <c r="R384"/>
  <c r="P384"/>
  <c r="BI383"/>
  <c r="BH383"/>
  <c r="BG383"/>
  <c r="BF383"/>
  <c r="T383"/>
  <c r="R383"/>
  <c r="P383"/>
  <c r="BI381"/>
  <c r="BH381"/>
  <c r="BG381"/>
  <c r="BF381"/>
  <c r="T381"/>
  <c r="R381"/>
  <c r="P381"/>
  <c r="BI353"/>
  <c r="BH353"/>
  <c r="BG353"/>
  <c r="BF353"/>
  <c r="T353"/>
  <c r="R353"/>
  <c r="P353"/>
  <c r="BI338"/>
  <c r="BH338"/>
  <c r="BG338"/>
  <c r="BF338"/>
  <c r="T338"/>
  <c r="T306"/>
  <c r="R338"/>
  <c r="R306"/>
  <c r="P338"/>
  <c r="P306"/>
  <c r="BI307"/>
  <c r="BH307"/>
  <c r="BG307"/>
  <c r="BF307"/>
  <c r="T307"/>
  <c r="R307"/>
  <c r="P307"/>
  <c r="BI305"/>
  <c r="BH305"/>
  <c r="BG305"/>
  <c r="BF305"/>
  <c r="T305"/>
  <c r="T304"/>
  <c r="R305"/>
  <c r="R304"/>
  <c r="P305"/>
  <c r="P304"/>
  <c r="BI303"/>
  <c r="BH303"/>
  <c r="BG303"/>
  <c r="BF303"/>
  <c r="T303"/>
  <c r="T302"/>
  <c r="R303"/>
  <c r="R302"/>
  <c r="P303"/>
  <c r="P302"/>
  <c r="BI299"/>
  <c r="BH299"/>
  <c r="BG299"/>
  <c r="BF299"/>
  <c r="T299"/>
  <c r="R299"/>
  <c r="P299"/>
  <c r="BI271"/>
  <c r="BH271"/>
  <c r="BG271"/>
  <c r="BF271"/>
  <c r="T271"/>
  <c r="R271"/>
  <c r="P271"/>
  <c r="BI242"/>
  <c r="BH242"/>
  <c r="BG242"/>
  <c r="BF242"/>
  <c r="T242"/>
  <c r="R242"/>
  <c r="P242"/>
  <c r="BI239"/>
  <c r="BH239"/>
  <c r="BG239"/>
  <c r="BF239"/>
  <c r="T239"/>
  <c r="R239"/>
  <c r="P239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38"/>
  <c r="BH138"/>
  <c r="BG138"/>
  <c r="BF138"/>
  <c r="T138"/>
  <c r="R138"/>
  <c r="P138"/>
  <c r="BI135"/>
  <c r="BH135"/>
  <c r="BG135"/>
  <c r="BF135"/>
  <c r="T135"/>
  <c r="R135"/>
  <c r="P135"/>
  <c r="BI100"/>
  <c r="BH100"/>
  <c r="BG100"/>
  <c r="BF100"/>
  <c r="T100"/>
  <c r="R100"/>
  <c r="P100"/>
  <c r="BI97"/>
  <c r="BH97"/>
  <c r="BG97"/>
  <c r="BF97"/>
  <c r="T97"/>
  <c r="R97"/>
  <c r="P97"/>
  <c r="BI91"/>
  <c r="BH91"/>
  <c r="BG91"/>
  <c r="BF91"/>
  <c r="T91"/>
  <c r="R91"/>
  <c r="P91"/>
  <c r="J85"/>
  <c r="J84"/>
  <c r="F82"/>
  <c r="E80"/>
  <c r="J55"/>
  <c r="J54"/>
  <c r="F52"/>
  <c r="E50"/>
  <c r="J18"/>
  <c r="E18"/>
  <c r="F55"/>
  <c r="J17"/>
  <c r="J15"/>
  <c r="E15"/>
  <c r="F84"/>
  <c r="J14"/>
  <c r="J12"/>
  <c r="J52"/>
  <c r="E7"/>
  <c r="E78"/>
  <c i="9" r="J39"/>
  <c r="J38"/>
  <c i="1" r="AY63"/>
  <c i="9" r="J37"/>
  <c i="1" r="AX63"/>
  <c i="9"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J86"/>
  <c r="J85"/>
  <c r="F83"/>
  <c r="E81"/>
  <c r="J59"/>
  <c r="J58"/>
  <c r="F56"/>
  <c r="E54"/>
  <c r="J20"/>
  <c r="E20"/>
  <c r="F86"/>
  <c r="J19"/>
  <c r="J17"/>
  <c r="E17"/>
  <c r="F85"/>
  <c r="J16"/>
  <c r="J14"/>
  <c r="J83"/>
  <c r="E7"/>
  <c r="E77"/>
  <c i="8" r="J39"/>
  <c r="J38"/>
  <c i="1" r="AY62"/>
  <c i="8" r="J37"/>
  <c i="1" r="AX62"/>
  <c i="8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0"/>
  <c r="BH120"/>
  <c r="BG120"/>
  <c r="BF120"/>
  <c r="T120"/>
  <c r="T119"/>
  <c r="R120"/>
  <c r="R119"/>
  <c r="P120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J91"/>
  <c r="J90"/>
  <c r="F88"/>
  <c r="E86"/>
  <c r="J59"/>
  <c r="J58"/>
  <c r="F56"/>
  <c r="E54"/>
  <c r="J20"/>
  <c r="E20"/>
  <c r="F59"/>
  <c r="J19"/>
  <c r="J17"/>
  <c r="E17"/>
  <c r="F90"/>
  <c r="J16"/>
  <c r="J14"/>
  <c r="J88"/>
  <c r="E7"/>
  <c r="E82"/>
  <c i="7" r="J39"/>
  <c r="J38"/>
  <c i="1" r="AY61"/>
  <c i="7" r="J37"/>
  <c i="1" r="AX61"/>
  <c i="7"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09"/>
  <c r="BH109"/>
  <c r="BG109"/>
  <c r="BF109"/>
  <c r="T109"/>
  <c r="T108"/>
  <c r="R109"/>
  <c r="R108"/>
  <c r="P109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T101"/>
  <c r="R102"/>
  <c r="R101"/>
  <c r="P102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J90"/>
  <c r="J89"/>
  <c r="F87"/>
  <c r="E85"/>
  <c r="J59"/>
  <c r="J58"/>
  <c r="F56"/>
  <c r="E54"/>
  <c r="J20"/>
  <c r="E20"/>
  <c r="F59"/>
  <c r="J19"/>
  <c r="J17"/>
  <c r="E17"/>
  <c r="F89"/>
  <c r="J16"/>
  <c r="J14"/>
  <c r="J87"/>
  <c r="E7"/>
  <c r="E50"/>
  <c i="6" r="J39"/>
  <c r="J38"/>
  <c i="1" r="AY60"/>
  <c i="6" r="J37"/>
  <c i="1" r="AX60"/>
  <c i="6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1"/>
  <c r="BH121"/>
  <c r="BG121"/>
  <c r="BF121"/>
  <c r="T121"/>
  <c r="T120"/>
  <c r="R121"/>
  <c r="R120"/>
  <c r="P121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J91"/>
  <c r="J90"/>
  <c r="F88"/>
  <c r="E86"/>
  <c r="J59"/>
  <c r="J58"/>
  <c r="F56"/>
  <c r="E54"/>
  <c r="J20"/>
  <c r="E20"/>
  <c r="F91"/>
  <c r="J19"/>
  <c r="J17"/>
  <c r="E17"/>
  <c r="F90"/>
  <c r="J16"/>
  <c r="J14"/>
  <c r="J56"/>
  <c r="E7"/>
  <c r="E82"/>
  <c i="5" r="J39"/>
  <c r="J38"/>
  <c i="1" r="AY59"/>
  <c i="5" r="J37"/>
  <c i="1" r="AX59"/>
  <c i="5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8"/>
  <c r="BH118"/>
  <c r="BG118"/>
  <c r="BF118"/>
  <c r="T118"/>
  <c r="T117"/>
  <c r="R118"/>
  <c r="R117"/>
  <c r="P118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T98"/>
  <c r="R99"/>
  <c r="R98"/>
  <c r="P99"/>
  <c r="P98"/>
  <c r="BI97"/>
  <c r="BH97"/>
  <c r="BG97"/>
  <c r="BF97"/>
  <c r="T97"/>
  <c r="T96"/>
  <c r="R97"/>
  <c r="R96"/>
  <c r="P97"/>
  <c r="P96"/>
  <c r="J91"/>
  <c r="J90"/>
  <c r="F88"/>
  <c r="E86"/>
  <c r="J59"/>
  <c r="J58"/>
  <c r="F56"/>
  <c r="E54"/>
  <c r="J20"/>
  <c r="E20"/>
  <c r="F91"/>
  <c r="J19"/>
  <c r="J17"/>
  <c r="E17"/>
  <c r="F90"/>
  <c r="J16"/>
  <c r="J14"/>
  <c r="J88"/>
  <c r="E7"/>
  <c r="E82"/>
  <c i="4" r="J39"/>
  <c r="J38"/>
  <c i="1" r="AY58"/>
  <c i="4" r="J37"/>
  <c i="1" r="AX58"/>
  <c i="4"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4"/>
  <c r="BH124"/>
  <c r="BG124"/>
  <c r="BF124"/>
  <c r="T124"/>
  <c r="R124"/>
  <c r="P124"/>
  <c r="BI123"/>
  <c r="BH123"/>
  <c r="BG123"/>
  <c r="BF123"/>
  <c r="T123"/>
  <c r="R123"/>
  <c r="P123"/>
  <c r="BI116"/>
  <c r="BH116"/>
  <c r="BG116"/>
  <c r="BF116"/>
  <c r="T116"/>
  <c r="R116"/>
  <c r="P116"/>
  <c r="BI113"/>
  <c r="BH113"/>
  <c r="BG113"/>
  <c r="BF113"/>
  <c r="T113"/>
  <c r="T112"/>
  <c r="R113"/>
  <c r="R112"/>
  <c r="P113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5"/>
  <c r="BH105"/>
  <c r="BG105"/>
  <c r="BF105"/>
  <c r="T105"/>
  <c r="R105"/>
  <c r="P105"/>
  <c r="BI104"/>
  <c r="BH104"/>
  <c r="BG104"/>
  <c r="BF104"/>
  <c r="T104"/>
  <c r="R104"/>
  <c r="P104"/>
  <c r="BI101"/>
  <c r="BH101"/>
  <c r="BG101"/>
  <c r="BF101"/>
  <c r="T101"/>
  <c r="R101"/>
  <c r="P101"/>
  <c r="BI94"/>
  <c r="BH94"/>
  <c r="BG94"/>
  <c r="BF94"/>
  <c r="T94"/>
  <c r="R94"/>
  <c r="P94"/>
  <c r="J88"/>
  <c r="J87"/>
  <c r="F85"/>
  <c r="E83"/>
  <c r="J59"/>
  <c r="J58"/>
  <c r="F56"/>
  <c r="E54"/>
  <c r="J20"/>
  <c r="E20"/>
  <c r="F88"/>
  <c r="J19"/>
  <c r="J17"/>
  <c r="E17"/>
  <c r="F87"/>
  <c r="J16"/>
  <c r="J14"/>
  <c r="J85"/>
  <c r="E7"/>
  <c r="E50"/>
  <c i="3" r="J39"/>
  <c r="J38"/>
  <c i="1" r="AY57"/>
  <c i="3" r="J37"/>
  <c i="1" r="AX57"/>
  <c i="3" r="BI156"/>
  <c r="BH156"/>
  <c r="BG156"/>
  <c r="BF156"/>
  <c r="T156"/>
  <c r="T155"/>
  <c r="R156"/>
  <c r="R155"/>
  <c r="P156"/>
  <c r="P155"/>
  <c r="BI138"/>
  <c r="BH138"/>
  <c r="BG138"/>
  <c r="BF138"/>
  <c r="T138"/>
  <c r="T137"/>
  <c r="R138"/>
  <c r="R137"/>
  <c r="P138"/>
  <c r="P137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3"/>
  <c r="BH113"/>
  <c r="BG113"/>
  <c r="BF113"/>
  <c r="T113"/>
  <c r="R113"/>
  <c r="P113"/>
  <c r="BI112"/>
  <c r="BH112"/>
  <c r="BG112"/>
  <c r="BF112"/>
  <c r="T112"/>
  <c r="R112"/>
  <c r="P112"/>
  <c r="BI109"/>
  <c r="BH109"/>
  <c r="BG109"/>
  <c r="BF109"/>
  <c r="T109"/>
  <c r="R109"/>
  <c r="P109"/>
  <c r="BI92"/>
  <c r="BH92"/>
  <c r="BG92"/>
  <c r="BF92"/>
  <c r="T92"/>
  <c r="R92"/>
  <c r="P92"/>
  <c r="J86"/>
  <c r="J85"/>
  <c r="F83"/>
  <c r="E81"/>
  <c r="J59"/>
  <c r="J58"/>
  <c r="F56"/>
  <c r="E54"/>
  <c r="J20"/>
  <c r="E20"/>
  <c r="F86"/>
  <c r="J19"/>
  <c r="J17"/>
  <c r="E17"/>
  <c r="F58"/>
  <c r="J16"/>
  <c r="J14"/>
  <c r="J56"/>
  <c r="E7"/>
  <c r="E50"/>
  <c i="2" r="J39"/>
  <c r="J38"/>
  <c i="1" r="AY56"/>
  <c i="2" r="J37"/>
  <c i="1" r="AX56"/>
  <c i="2"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87"/>
  <c r="BH487"/>
  <c r="BG487"/>
  <c r="BF487"/>
  <c r="T487"/>
  <c r="T486"/>
  <c r="R487"/>
  <c r="R486"/>
  <c r="P487"/>
  <c r="P486"/>
  <c r="BI480"/>
  <c r="BH480"/>
  <c r="BG480"/>
  <c r="BF480"/>
  <c r="T480"/>
  <c r="T479"/>
  <c r="R480"/>
  <c r="R479"/>
  <c r="P480"/>
  <c r="P479"/>
  <c r="BI477"/>
  <c r="BH477"/>
  <c r="BG477"/>
  <c r="BF477"/>
  <c r="T477"/>
  <c r="R477"/>
  <c r="P477"/>
  <c r="BI476"/>
  <c r="BH476"/>
  <c r="BG476"/>
  <c r="BF476"/>
  <c r="T476"/>
  <c r="R476"/>
  <c r="P476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1"/>
  <c r="BH441"/>
  <c r="BG441"/>
  <c r="BF441"/>
  <c r="T441"/>
  <c r="R441"/>
  <c r="P441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28"/>
  <c r="BH428"/>
  <c r="BG428"/>
  <c r="BF428"/>
  <c r="T428"/>
  <c r="R428"/>
  <c r="P428"/>
  <c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R417"/>
  <c r="P417"/>
  <c r="BI416"/>
  <c r="BH416"/>
  <c r="BG416"/>
  <c r="BF416"/>
  <c r="T416"/>
  <c r="R416"/>
  <c r="P416"/>
  <c r="BI414"/>
  <c r="BH414"/>
  <c r="BG414"/>
  <c r="BF414"/>
  <c r="T414"/>
  <c r="R414"/>
  <c r="P414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0"/>
  <c r="BH400"/>
  <c r="BG400"/>
  <c r="BF400"/>
  <c r="T400"/>
  <c r="R400"/>
  <c r="P400"/>
  <c r="BI396"/>
  <c r="BH396"/>
  <c r="BG396"/>
  <c r="BF396"/>
  <c r="T396"/>
  <c r="R396"/>
  <c r="P396"/>
  <c r="BI393"/>
  <c r="BH393"/>
  <c r="BG393"/>
  <c r="BF393"/>
  <c r="T393"/>
  <c r="R393"/>
  <c r="P393"/>
  <c r="BI391"/>
  <c r="BH391"/>
  <c r="BG391"/>
  <c r="BF391"/>
  <c r="T391"/>
  <c r="R391"/>
  <c r="P391"/>
  <c r="BI384"/>
  <c r="BH384"/>
  <c r="BG384"/>
  <c r="BF384"/>
  <c r="T384"/>
  <c r="R384"/>
  <c r="P384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37"/>
  <c r="BH337"/>
  <c r="BG337"/>
  <c r="BF337"/>
  <c r="T337"/>
  <c r="R337"/>
  <c r="P337"/>
  <c r="BI332"/>
  <c r="BH332"/>
  <c r="BG332"/>
  <c r="BF332"/>
  <c r="T332"/>
  <c r="R332"/>
  <c r="P332"/>
  <c r="BI327"/>
  <c r="BH327"/>
  <c r="BG327"/>
  <c r="BF327"/>
  <c r="T327"/>
  <c r="R327"/>
  <c r="P327"/>
  <c r="BI323"/>
  <c r="BH323"/>
  <c r="BG323"/>
  <c r="BF323"/>
  <c r="T323"/>
  <c r="R323"/>
  <c r="P323"/>
  <c r="BI299"/>
  <c r="BH299"/>
  <c r="BG299"/>
  <c r="BF299"/>
  <c r="T299"/>
  <c r="R299"/>
  <c r="P299"/>
  <c r="BI287"/>
  <c r="BH287"/>
  <c r="BG287"/>
  <c r="BF287"/>
  <c r="T287"/>
  <c r="R287"/>
  <c r="P287"/>
  <c r="BI278"/>
  <c r="BH278"/>
  <c r="BG278"/>
  <c r="BF278"/>
  <c r="T278"/>
  <c r="R278"/>
  <c r="P278"/>
  <c r="BI266"/>
  <c r="BH266"/>
  <c r="BG266"/>
  <c r="BF266"/>
  <c r="T266"/>
  <c r="R266"/>
  <c r="P266"/>
  <c r="BI252"/>
  <c r="BH252"/>
  <c r="BG252"/>
  <c r="BF252"/>
  <c r="T252"/>
  <c r="T239"/>
  <c r="R252"/>
  <c r="R239"/>
  <c r="P252"/>
  <c r="P239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86"/>
  <c r="BH186"/>
  <c r="BG186"/>
  <c r="BF186"/>
  <c r="T186"/>
  <c r="R186"/>
  <c r="P186"/>
  <c r="BI183"/>
  <c r="BH183"/>
  <c r="BG183"/>
  <c r="BF183"/>
  <c r="T183"/>
  <c r="R183"/>
  <c r="P183"/>
  <c r="BI171"/>
  <c r="BH171"/>
  <c r="BG171"/>
  <c r="BF171"/>
  <c r="T171"/>
  <c r="R171"/>
  <c r="P171"/>
  <c r="BI168"/>
  <c r="BH168"/>
  <c r="BG168"/>
  <c r="BF168"/>
  <c r="T168"/>
  <c r="R168"/>
  <c r="P16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1"/>
  <c r="BH141"/>
  <c r="BG141"/>
  <c r="BF141"/>
  <c r="T141"/>
  <c r="R141"/>
  <c r="P141"/>
  <c r="BI137"/>
  <c r="BH137"/>
  <c r="BG137"/>
  <c r="BF137"/>
  <c r="T137"/>
  <c r="R137"/>
  <c r="P137"/>
  <c r="BI130"/>
  <c r="BH130"/>
  <c r="BG130"/>
  <c r="BF130"/>
  <c r="T130"/>
  <c r="R130"/>
  <c r="P130"/>
  <c r="BI119"/>
  <c r="BH119"/>
  <c r="BG119"/>
  <c r="BF119"/>
  <c r="T119"/>
  <c r="R119"/>
  <c r="P119"/>
  <c r="BI108"/>
  <c r="BH108"/>
  <c r="BG108"/>
  <c r="BF108"/>
  <c r="T108"/>
  <c r="R108"/>
  <c r="P108"/>
  <c r="BI101"/>
  <c r="BH101"/>
  <c r="BG101"/>
  <c r="BF101"/>
  <c r="T101"/>
  <c r="R101"/>
  <c r="P101"/>
  <c r="J95"/>
  <c r="J94"/>
  <c r="F92"/>
  <c r="E90"/>
  <c r="J59"/>
  <c r="J58"/>
  <c r="F56"/>
  <c r="E54"/>
  <c r="J20"/>
  <c r="E20"/>
  <c r="F95"/>
  <c r="J19"/>
  <c r="J17"/>
  <c r="E17"/>
  <c r="F58"/>
  <c r="J16"/>
  <c r="J14"/>
  <c r="J92"/>
  <c r="E7"/>
  <c r="E50"/>
  <c i="1" r="L50"/>
  <c r="AM50"/>
  <c r="AM49"/>
  <c r="L49"/>
  <c r="AM47"/>
  <c r="L47"/>
  <c r="L45"/>
  <c r="L44"/>
  <c i="14" r="BK123"/>
  <c r="J120"/>
  <c r="J114"/>
  <c r="J113"/>
  <c r="J109"/>
  <c r="J101"/>
  <c r="J99"/>
  <c r="J98"/>
  <c r="BK96"/>
  <c r="BK91"/>
  <c i="13" r="J122"/>
  <c r="J120"/>
  <c r="J109"/>
  <c r="J108"/>
  <c r="J106"/>
  <c r="BK103"/>
  <c r="J101"/>
  <c r="J100"/>
  <c r="J98"/>
  <c r="BK97"/>
  <c r="BK95"/>
  <c r="J93"/>
  <c r="BK89"/>
  <c i="12" r="BK136"/>
  <c r="BK133"/>
  <c r="BK125"/>
  <c r="BK124"/>
  <c r="BK122"/>
  <c r="BK119"/>
  <c r="J118"/>
  <c r="J116"/>
  <c r="J112"/>
  <c r="BK111"/>
  <c r="J110"/>
  <c r="BK107"/>
  <c r="J106"/>
  <c r="J105"/>
  <c r="BK103"/>
  <c r="J101"/>
  <c r="J98"/>
  <c r="BK96"/>
  <c r="J95"/>
  <c r="BK93"/>
  <c r="BK92"/>
  <c r="J91"/>
  <c i="11" r="J180"/>
  <c r="J178"/>
  <c r="J176"/>
  <c r="J173"/>
  <c r="BK172"/>
  <c r="J171"/>
  <c r="J170"/>
  <c r="J164"/>
  <c r="BK160"/>
  <c r="BK155"/>
  <c r="BK150"/>
  <c r="J149"/>
  <c r="BK148"/>
  <c r="BK143"/>
  <c r="BK137"/>
  <c r="BK135"/>
  <c r="BK133"/>
  <c r="J131"/>
  <c r="J130"/>
  <c r="BK127"/>
  <c r="J123"/>
  <c r="J115"/>
  <c r="BK113"/>
  <c r="J112"/>
  <c r="J111"/>
  <c r="BK105"/>
  <c r="J103"/>
  <c r="BK102"/>
  <c r="BK100"/>
  <c r="BK96"/>
  <c r="BK95"/>
  <c i="10" r="J413"/>
  <c r="J412"/>
  <c r="J411"/>
  <c r="J409"/>
  <c r="BK406"/>
  <c r="J404"/>
  <c r="BK400"/>
  <c r="J393"/>
  <c r="BK391"/>
  <c r="J389"/>
  <c r="BK387"/>
  <c r="J307"/>
  <c r="BK299"/>
  <c r="BK271"/>
  <c r="J242"/>
  <c r="BK239"/>
  <c r="J203"/>
  <c r="J201"/>
  <c r="BK200"/>
  <c r="J193"/>
  <c r="BK192"/>
  <c r="J150"/>
  <c r="J144"/>
  <c r="BK135"/>
  <c r="BK100"/>
  <c r="BK97"/>
  <c i="9" r="BK125"/>
  <c r="J122"/>
  <c r="J106"/>
  <c r="BK105"/>
  <c r="BK104"/>
  <c r="J99"/>
  <c r="J96"/>
  <c r="BK92"/>
  <c i="8" r="BK125"/>
  <c r="J120"/>
  <c r="BK117"/>
  <c r="J111"/>
  <c r="J107"/>
  <c r="J105"/>
  <c r="J103"/>
  <c r="BK101"/>
  <c r="BK97"/>
  <c i="7" r="BK114"/>
  <c r="J113"/>
  <c r="J109"/>
  <c r="BK99"/>
  <c r="BK96"/>
  <c i="6" r="BK128"/>
  <c r="J127"/>
  <c r="J126"/>
  <c r="J124"/>
  <c r="BK121"/>
  <c r="BK119"/>
  <c r="J113"/>
  <c r="BK110"/>
  <c r="BK108"/>
  <c r="BK107"/>
  <c r="BK106"/>
  <c r="BK105"/>
  <c r="BK104"/>
  <c r="BK102"/>
  <c r="BK101"/>
  <c i="5" r="J122"/>
  <c r="BK121"/>
  <c r="BK118"/>
  <c r="BK116"/>
  <c r="J110"/>
  <c r="BK107"/>
  <c r="J105"/>
  <c r="J102"/>
  <c r="BK101"/>
  <c r="BK99"/>
  <c r="J97"/>
  <c i="4" r="J175"/>
  <c r="J174"/>
  <c r="BK172"/>
  <c r="J168"/>
  <c r="J166"/>
  <c r="BK161"/>
  <c r="BK159"/>
  <c r="BK132"/>
  <c r="BK130"/>
  <c r="BK124"/>
  <c r="BK116"/>
  <c r="J110"/>
  <c r="BK109"/>
  <c r="BK105"/>
  <c r="J101"/>
  <c i="3" r="J156"/>
  <c r="BK138"/>
  <c r="J120"/>
  <c r="BK118"/>
  <c r="J113"/>
  <c r="J92"/>
  <c i="2" r="BK510"/>
  <c r="J494"/>
  <c r="BK491"/>
  <c r="BK480"/>
  <c r="J476"/>
  <c r="BK474"/>
  <c r="BK473"/>
  <c r="BK472"/>
  <c r="BK471"/>
  <c r="BK467"/>
  <c r="BK453"/>
  <c r="BK452"/>
  <c r="J450"/>
  <c r="J449"/>
  <c r="J448"/>
  <c r="BK438"/>
  <c r="BK436"/>
  <c r="J432"/>
  <c r="J428"/>
  <c r="J416"/>
  <c r="BK406"/>
  <c r="J405"/>
  <c r="J404"/>
  <c r="J403"/>
  <c r="J400"/>
  <c r="BK396"/>
  <c r="BK393"/>
  <c r="BK384"/>
  <c r="BK377"/>
  <c r="J371"/>
  <c r="BK354"/>
  <c r="J350"/>
  <c r="BK332"/>
  <c r="J266"/>
  <c r="J252"/>
  <c r="J240"/>
  <c r="BK237"/>
  <c r="J235"/>
  <c r="J233"/>
  <c r="BK230"/>
  <c r="J216"/>
  <c r="J213"/>
  <c r="BK211"/>
  <c r="J204"/>
  <c r="J197"/>
  <c r="J193"/>
  <c r="J186"/>
  <c r="J171"/>
  <c r="BK168"/>
  <c r="J155"/>
  <c r="BK152"/>
  <c r="J150"/>
  <c r="J148"/>
  <c r="J141"/>
  <c r="BK137"/>
  <c r="J130"/>
  <c r="J119"/>
  <c r="BK108"/>
  <c r="J101"/>
  <c i="1" r="AS65"/>
  <c i="14" r="J117"/>
  <c r="J111"/>
  <c r="J97"/>
  <c r="J96"/>
  <c i="13" r="J128"/>
  <c r="BK127"/>
  <c r="BK126"/>
  <c r="BK125"/>
  <c r="BK124"/>
  <c r="BK122"/>
  <c r="J121"/>
  <c r="BK119"/>
  <c r="BK118"/>
  <c r="BK117"/>
  <c r="J116"/>
  <c r="J115"/>
  <c r="J114"/>
  <c r="J111"/>
  <c r="BK109"/>
  <c r="BK108"/>
  <c r="BK107"/>
  <c r="J105"/>
  <c r="BK102"/>
  <c r="BK99"/>
  <c r="BK91"/>
  <c r="J88"/>
  <c r="J87"/>
  <c i="12" r="BK134"/>
  <c r="BK132"/>
  <c r="BK131"/>
  <c r="J130"/>
  <c r="J129"/>
  <c r="J127"/>
  <c r="J126"/>
  <c r="BK123"/>
  <c r="J121"/>
  <c r="BK115"/>
  <c r="J113"/>
  <c r="BK109"/>
  <c r="J108"/>
  <c r="J107"/>
  <c r="BK106"/>
  <c r="BK105"/>
  <c r="J104"/>
  <c r="BK99"/>
  <c r="J97"/>
  <c r="J96"/>
  <c r="J94"/>
  <c r="J92"/>
  <c i="11" r="BK173"/>
  <c r="BK171"/>
  <c r="BK170"/>
  <c r="J169"/>
  <c r="BK166"/>
  <c r="J162"/>
  <c r="J161"/>
  <c r="J158"/>
  <c r="BK156"/>
  <c r="J154"/>
  <c r="J152"/>
  <c r="J146"/>
  <c r="J144"/>
  <c r="J141"/>
  <c r="BK139"/>
  <c r="BK136"/>
  <c r="J135"/>
  <c r="J134"/>
  <c r="J133"/>
  <c r="BK132"/>
  <c r="J128"/>
  <c r="J124"/>
  <c r="BK123"/>
  <c r="J122"/>
  <c r="BK121"/>
  <c r="BK119"/>
  <c r="J117"/>
  <c r="J114"/>
  <c r="J113"/>
  <c r="J108"/>
  <c r="BK107"/>
  <c r="J106"/>
  <c r="BK104"/>
  <c r="BK103"/>
  <c r="J102"/>
  <c r="BK101"/>
  <c r="J100"/>
  <c r="BK99"/>
  <c r="BK98"/>
  <c r="J97"/>
  <c i="10" r="BK408"/>
  <c r="BK403"/>
  <c r="J398"/>
  <c r="BK397"/>
  <c r="BK396"/>
  <c r="BK390"/>
  <c r="BK386"/>
  <c r="J384"/>
  <c r="J381"/>
  <c r="BK307"/>
  <c r="J305"/>
  <c r="BK203"/>
  <c r="BK201"/>
  <c r="J200"/>
  <c r="BK196"/>
  <c r="J195"/>
  <c r="BK193"/>
  <c r="BK148"/>
  <c r="BK91"/>
  <c i="9" r="J125"/>
  <c r="BK122"/>
  <c r="J119"/>
  <c r="J117"/>
  <c r="BK116"/>
  <c r="J113"/>
  <c r="J110"/>
  <c r="BK101"/>
  <c r="BK99"/>
  <c i="8" r="J125"/>
  <c r="J124"/>
  <c r="J123"/>
  <c r="J118"/>
  <c r="J116"/>
  <c r="BK115"/>
  <c r="BK113"/>
  <c r="J112"/>
  <c r="BK111"/>
  <c r="J109"/>
  <c r="BK107"/>
  <c r="J106"/>
  <c r="BK100"/>
  <c r="BK98"/>
  <c i="7" r="J114"/>
  <c r="J112"/>
  <c r="BK109"/>
  <c r="J107"/>
  <c r="J106"/>
  <c r="BK105"/>
  <c r="J104"/>
  <c r="J100"/>
  <c i="6" r="J121"/>
  <c r="J119"/>
  <c r="J118"/>
  <c r="J117"/>
  <c r="BK114"/>
  <c r="J112"/>
  <c r="J110"/>
  <c r="J109"/>
  <c r="J108"/>
  <c r="J107"/>
  <c r="J106"/>
  <c r="J102"/>
  <c r="J101"/>
  <c r="BK99"/>
  <c i="5" r="J123"/>
  <c r="BK115"/>
  <c r="BK114"/>
  <c r="BK111"/>
  <c r="BK110"/>
  <c r="BK109"/>
  <c r="J107"/>
  <c r="J106"/>
  <c r="BK105"/>
  <c r="J104"/>
  <c r="J103"/>
  <c r="BK102"/>
  <c r="J101"/>
  <c r="J99"/>
  <c i="4" r="BK174"/>
  <c r="J167"/>
  <c r="BK155"/>
  <c r="J152"/>
  <c r="J148"/>
  <c r="BK135"/>
  <c r="BK131"/>
  <c r="J124"/>
  <c r="BK123"/>
  <c r="J116"/>
  <c r="BK113"/>
  <c r="BK110"/>
  <c r="BK108"/>
  <c r="BK104"/>
  <c r="BK101"/>
  <c r="BK94"/>
  <c i="3" r="J116"/>
  <c r="BK113"/>
  <c r="BK109"/>
  <c i="2" r="J510"/>
  <c r="J491"/>
  <c r="BK477"/>
  <c r="J474"/>
  <c r="J473"/>
  <c r="J471"/>
  <c r="J468"/>
  <c r="BK466"/>
  <c r="J451"/>
  <c r="BK449"/>
  <c r="BK448"/>
  <c r="J441"/>
  <c r="J438"/>
  <c r="BK434"/>
  <c r="BK432"/>
  <c r="BK428"/>
  <c r="BK422"/>
  <c r="BK417"/>
  <c r="BK416"/>
  <c r="J414"/>
  <c r="BK410"/>
  <c r="J408"/>
  <c r="J406"/>
  <c r="BK400"/>
  <c r="J393"/>
  <c r="BK391"/>
  <c r="J384"/>
  <c r="BK381"/>
  <c r="BK379"/>
  <c r="J377"/>
  <c r="BK375"/>
  <c r="BK373"/>
  <c r="BK371"/>
  <c r="J369"/>
  <c r="J356"/>
  <c r="J337"/>
  <c r="J332"/>
  <c r="J327"/>
  <c r="J323"/>
  <c r="J299"/>
  <c r="J278"/>
  <c i="14" r="BK120"/>
  <c r="BK114"/>
  <c r="BK112"/>
  <c r="BK109"/>
  <c r="BK106"/>
  <c r="BK103"/>
  <c i="13" r="J129"/>
  <c r="J127"/>
  <c r="J126"/>
  <c r="J125"/>
  <c r="BK116"/>
  <c r="BK114"/>
  <c r="BK113"/>
  <c r="J112"/>
  <c r="BK111"/>
  <c r="J107"/>
  <c r="BK105"/>
  <c r="J104"/>
  <c r="J103"/>
  <c r="J102"/>
  <c r="J99"/>
  <c r="J97"/>
  <c r="J96"/>
  <c r="J95"/>
  <c r="BK94"/>
  <c r="BK92"/>
  <c r="BK88"/>
  <c r="BK87"/>
  <c i="12" r="J136"/>
  <c r="J132"/>
  <c r="J131"/>
  <c r="BK129"/>
  <c r="BK128"/>
  <c r="BK127"/>
  <c r="J124"/>
  <c r="J123"/>
  <c r="BK121"/>
  <c r="J120"/>
  <c r="BK118"/>
  <c r="J117"/>
  <c r="J115"/>
  <c r="BK114"/>
  <c r="BK113"/>
  <c r="BK112"/>
  <c r="BK110"/>
  <c r="J109"/>
  <c r="J103"/>
  <c r="J102"/>
  <c r="BK101"/>
  <c r="J100"/>
  <c r="J99"/>
  <c r="BK98"/>
  <c r="BK97"/>
  <c r="BK94"/>
  <c r="J93"/>
  <c i="11" r="BK181"/>
  <c r="J181"/>
  <c r="BK180"/>
  <c r="J172"/>
  <c r="BK169"/>
  <c r="J168"/>
  <c r="BK167"/>
  <c r="J166"/>
  <c r="BK164"/>
  <c r="J163"/>
  <c r="J156"/>
  <c r="J155"/>
  <c r="BK153"/>
  <c r="BK152"/>
  <c r="BK151"/>
  <c r="J150"/>
  <c r="J148"/>
  <c r="BK146"/>
  <c r="BK144"/>
  <c r="J137"/>
  <c r="J136"/>
  <c r="J132"/>
  <c r="J127"/>
  <c r="BK125"/>
  <c r="BK124"/>
  <c r="BK120"/>
  <c r="BK118"/>
  <c r="BK117"/>
  <c r="BK116"/>
  <c r="BK114"/>
  <c r="BK111"/>
  <c r="J110"/>
  <c r="BK109"/>
  <c r="BK108"/>
  <c r="J107"/>
  <c r="BK106"/>
  <c r="J101"/>
  <c r="J99"/>
  <c r="J96"/>
  <c r="J95"/>
  <c i="10" r="J416"/>
  <c r="BK412"/>
  <c r="BK411"/>
  <c r="BK409"/>
  <c r="J408"/>
  <c r="J406"/>
  <c r="BK404"/>
  <c r="J396"/>
  <c r="J395"/>
  <c r="BK392"/>
  <c r="J391"/>
  <c r="J387"/>
  <c r="J386"/>
  <c r="J383"/>
  <c r="BK353"/>
  <c r="BK338"/>
  <c r="BK303"/>
  <c r="J299"/>
  <c r="BK199"/>
  <c r="BK195"/>
  <c r="BK147"/>
  <c r="BK144"/>
  <c r="J138"/>
  <c r="J135"/>
  <c r="J100"/>
  <c r="J91"/>
  <c i="9" r="BK119"/>
  <c r="BK113"/>
  <c r="J104"/>
  <c r="J101"/>
  <c r="J92"/>
  <c i="8" r="BK124"/>
  <c r="BK118"/>
  <c r="J115"/>
  <c r="BK112"/>
  <c r="BK108"/>
  <c r="BK104"/>
  <c r="J97"/>
  <c i="7" r="BK115"/>
  <c r="BK113"/>
  <c r="BK112"/>
  <c r="BK107"/>
  <c r="BK106"/>
  <c r="BK104"/>
  <c r="BK102"/>
  <c r="BK100"/>
  <c r="J99"/>
  <c r="J97"/>
  <c i="6" r="J128"/>
  <c r="BK127"/>
  <c r="BK126"/>
  <c r="J125"/>
  <c r="BK124"/>
  <c r="BK116"/>
  <c r="BK113"/>
  <c r="BK112"/>
  <c r="J105"/>
  <c r="J98"/>
  <c r="J97"/>
  <c i="5" r="J121"/>
  <c r="J115"/>
  <c r="J113"/>
  <c r="J111"/>
  <c r="J109"/>
  <c r="BK106"/>
  <c r="BK104"/>
  <c r="BK97"/>
  <c i="4" r="J172"/>
  <c r="J171"/>
  <c r="BK168"/>
  <c r="BK167"/>
  <c r="BK166"/>
  <c r="J159"/>
  <c r="J155"/>
  <c r="BK152"/>
  <c r="J144"/>
  <c r="BK133"/>
  <c r="J131"/>
  <c r="J130"/>
  <c r="J113"/>
  <c r="J109"/>
  <c r="J108"/>
  <c r="J94"/>
  <c i="3" r="BK120"/>
  <c r="J118"/>
  <c r="BK117"/>
  <c r="BK116"/>
  <c r="J112"/>
  <c r="J109"/>
  <c i="2" r="BK513"/>
  <c r="J513"/>
  <c r="BK512"/>
  <c r="J512"/>
  <c r="BK511"/>
  <c r="J511"/>
  <c r="BK494"/>
  <c r="BK493"/>
  <c r="BK492"/>
  <c r="J487"/>
  <c r="J477"/>
  <c r="BK476"/>
  <c r="BK468"/>
  <c r="J467"/>
  <c r="J466"/>
  <c r="J452"/>
  <c r="BK447"/>
  <c r="BK441"/>
  <c r="J436"/>
  <c r="J434"/>
  <c r="BK420"/>
  <c r="J417"/>
  <c r="J410"/>
  <c r="BK404"/>
  <c r="J396"/>
  <c r="J391"/>
  <c r="J381"/>
  <c r="J379"/>
  <c r="J358"/>
  <c r="BK346"/>
  <c r="BK299"/>
  <c r="J287"/>
  <c r="BK266"/>
  <c r="BK238"/>
  <c r="J237"/>
  <c r="J230"/>
  <c r="J227"/>
  <c r="BK216"/>
  <c r="J200"/>
  <c r="BK198"/>
  <c r="BK196"/>
  <c r="BK186"/>
  <c r="BK183"/>
  <c r="BK171"/>
  <c i="14" r="J123"/>
  <c r="BK117"/>
  <c r="BK113"/>
  <c r="J112"/>
  <c r="BK111"/>
  <c r="J106"/>
  <c r="J103"/>
  <c r="BK101"/>
  <c r="BK99"/>
  <c r="BK98"/>
  <c r="BK97"/>
  <c r="J91"/>
  <c i="13" r="BK129"/>
  <c r="BK128"/>
  <c r="J124"/>
  <c r="BK121"/>
  <c r="BK120"/>
  <c r="J119"/>
  <c r="J118"/>
  <c r="J117"/>
  <c r="BK115"/>
  <c r="J113"/>
  <c r="BK112"/>
  <c r="BK106"/>
  <c r="BK104"/>
  <c r="BK101"/>
  <c r="BK100"/>
  <c r="BK98"/>
  <c r="BK96"/>
  <c r="J94"/>
  <c r="BK93"/>
  <c r="J92"/>
  <c r="J91"/>
  <c r="J89"/>
  <c i="12" r="J134"/>
  <c r="J133"/>
  <c r="BK130"/>
  <c r="J128"/>
  <c r="BK126"/>
  <c r="J125"/>
  <c r="J122"/>
  <c r="BK120"/>
  <c r="J119"/>
  <c r="BK117"/>
  <c r="BK116"/>
  <c r="J114"/>
  <c r="J111"/>
  <c r="BK108"/>
  <c r="BK104"/>
  <c r="BK102"/>
  <c r="BK100"/>
  <c r="BK95"/>
  <c r="BK91"/>
  <c i="11" r="BK178"/>
  <c r="BK176"/>
  <c r="BK168"/>
  <c r="J167"/>
  <c r="BK163"/>
  <c r="BK162"/>
  <c r="BK161"/>
  <c r="J160"/>
  <c r="BK158"/>
  <c r="BK154"/>
  <c r="J153"/>
  <c r="J151"/>
  <c r="BK149"/>
  <c r="J143"/>
  <c r="BK141"/>
  <c r="J139"/>
  <c r="BK134"/>
  <c r="BK131"/>
  <c r="BK130"/>
  <c r="BK128"/>
  <c r="J125"/>
  <c r="BK122"/>
  <c r="J121"/>
  <c r="J120"/>
  <c r="J119"/>
  <c r="J118"/>
  <c r="J116"/>
  <c r="BK115"/>
  <c r="BK112"/>
  <c r="BK110"/>
  <c r="J109"/>
  <c r="J105"/>
  <c r="J104"/>
  <c r="J98"/>
  <c r="BK97"/>
  <c i="10" r="BK419"/>
  <c r="J419"/>
  <c r="BK418"/>
  <c r="J418"/>
  <c r="BK416"/>
  <c r="BK413"/>
  <c r="J403"/>
  <c r="J400"/>
  <c r="BK398"/>
  <c r="J397"/>
  <c r="BK395"/>
  <c r="BK393"/>
  <c r="J392"/>
  <c r="J390"/>
  <c r="BK389"/>
  <c r="BK384"/>
  <c r="BK383"/>
  <c r="BK381"/>
  <c r="J353"/>
  <c r="J338"/>
  <c r="BK305"/>
  <c r="J303"/>
  <c r="J271"/>
  <c r="BK242"/>
  <c r="J239"/>
  <c r="J199"/>
  <c r="J196"/>
  <c r="J192"/>
  <c r="BK150"/>
  <c r="J148"/>
  <c r="J147"/>
  <c r="BK138"/>
  <c r="J97"/>
  <c i="9" r="BK117"/>
  <c r="J116"/>
  <c r="BK110"/>
  <c r="BK106"/>
  <c r="J105"/>
  <c r="BK96"/>
  <c i="8" r="BK123"/>
  <c r="BK120"/>
  <c r="J117"/>
  <c r="BK116"/>
  <c r="J113"/>
  <c r="BK109"/>
  <c r="J108"/>
  <c r="BK106"/>
  <c r="BK105"/>
  <c r="J104"/>
  <c r="BK103"/>
  <c r="J101"/>
  <c r="J100"/>
  <c r="J98"/>
  <c i="7" r="J115"/>
  <c r="J105"/>
  <c r="J102"/>
  <c r="BK97"/>
  <c r="J96"/>
  <c i="6" r="BK125"/>
  <c r="BK118"/>
  <c r="BK117"/>
  <c r="J116"/>
  <c r="J114"/>
  <c r="BK109"/>
  <c r="J104"/>
  <c r="J99"/>
  <c r="BK98"/>
  <c r="BK97"/>
  <c i="5" r="BK123"/>
  <c r="BK122"/>
  <c r="J118"/>
  <c r="J116"/>
  <c r="J114"/>
  <c r="BK113"/>
  <c r="BK103"/>
  <c i="4" r="BK175"/>
  <c r="BK171"/>
  <c r="J161"/>
  <c r="BK148"/>
  <c r="BK144"/>
  <c r="J135"/>
  <c r="J133"/>
  <c r="J132"/>
  <c r="J123"/>
  <c r="J105"/>
  <c r="J104"/>
  <c i="3" r="BK156"/>
  <c r="J138"/>
  <c r="J117"/>
  <c r="BK112"/>
  <c r="BK92"/>
  <c i="2" r="J493"/>
  <c r="J492"/>
  <c r="BK487"/>
  <c r="J480"/>
  <c r="J472"/>
  <c r="J453"/>
  <c r="BK451"/>
  <c r="BK450"/>
  <c r="J447"/>
  <c r="J422"/>
  <c r="J420"/>
  <c r="BK414"/>
  <c r="BK408"/>
  <c r="BK405"/>
  <c r="BK403"/>
  <c r="J375"/>
  <c r="J373"/>
  <c r="BK369"/>
  <c r="BK358"/>
  <c r="BK356"/>
  <c r="J354"/>
  <c r="BK350"/>
  <c r="J346"/>
  <c r="BK337"/>
  <c r="BK327"/>
  <c r="BK323"/>
  <c r="BK287"/>
  <c r="BK278"/>
  <c r="BK252"/>
  <c r="BK240"/>
  <c r="J238"/>
  <c r="BK235"/>
  <c r="BK233"/>
  <c r="BK227"/>
  <c r="BK213"/>
  <c r="J211"/>
  <c r="BK204"/>
  <c r="BK200"/>
  <c r="J198"/>
  <c r="BK197"/>
  <c r="J196"/>
  <c r="BK193"/>
  <c r="J183"/>
  <c r="J168"/>
  <c r="BK155"/>
  <c r="J152"/>
  <c r="BK150"/>
  <c r="BK148"/>
  <c r="BK141"/>
  <c r="J137"/>
  <c r="BK130"/>
  <c r="BK119"/>
  <c r="J108"/>
  <c r="BK101"/>
  <c i="1" r="AS55"/>
  <c i="2" l="1" r="T100"/>
  <c r="BK265"/>
  <c r="J265"/>
  <c r="J67"/>
  <c r="R402"/>
  <c r="T465"/>
  <c r="T475"/>
  <c r="T490"/>
  <c r="T478"/>
  <c r="P509"/>
  <c r="P508"/>
  <c i="3" r="R91"/>
  <c r="R90"/>
  <c r="R89"/>
  <c i="4" r="T93"/>
  <c r="T115"/>
  <c r="R165"/>
  <c r="P173"/>
  <c i="5" r="P100"/>
  <c r="P95"/>
  <c r="P94"/>
  <c i="1" r="AU59"/>
  <c i="5" r="P108"/>
  <c r="R112"/>
  <c r="P120"/>
  <c r="P119"/>
  <c i="6" r="BK100"/>
  <c r="J100"/>
  <c r="J66"/>
  <c r="P100"/>
  <c r="P103"/>
  <c r="P111"/>
  <c r="R115"/>
  <c r="R123"/>
  <c r="R122"/>
  <c i="7" r="P95"/>
  <c r="R98"/>
  <c r="T103"/>
  <c r="T111"/>
  <c r="T110"/>
  <c i="8" r="R96"/>
  <c r="T99"/>
  <c r="T102"/>
  <c r="R110"/>
  <c r="P114"/>
  <c r="T122"/>
  <c r="T121"/>
  <c i="9" r="P91"/>
  <c r="P90"/>
  <c r="T109"/>
  <c r="T108"/>
  <c i="10" r="P90"/>
  <c r="BK352"/>
  <c r="J352"/>
  <c r="J65"/>
  <c r="BK399"/>
  <c r="J399"/>
  <c r="J66"/>
  <c r="BK410"/>
  <c r="J410"/>
  <c r="J67"/>
  <c r="T410"/>
  <c r="T417"/>
  <c i="11" r="BK94"/>
  <c r="BK165"/>
  <c r="J165"/>
  <c r="J66"/>
  <c r="R179"/>
  <c r="R174"/>
  <c i="12" r="R90"/>
  <c r="R89"/>
  <c r="R88"/>
  <c i="13" r="P86"/>
  <c r="P90"/>
  <c r="P110"/>
  <c r="R123"/>
  <c i="2" r="R100"/>
  <c r="P265"/>
  <c r="BK402"/>
  <c r="J402"/>
  <c r="J68"/>
  <c r="BK465"/>
  <c r="J465"/>
  <c r="J69"/>
  <c r="BK475"/>
  <c r="J475"/>
  <c r="J70"/>
  <c r="P490"/>
  <c r="P478"/>
  <c r="R509"/>
  <c r="R508"/>
  <c i="3" r="BK91"/>
  <c i="4" r="P93"/>
  <c r="R115"/>
  <c r="T165"/>
  <c r="T173"/>
  <c i="5" r="R100"/>
  <c r="R95"/>
  <c r="R94"/>
  <c r="T108"/>
  <c r="T112"/>
  <c r="R120"/>
  <c r="R119"/>
  <c i="6" r="P96"/>
  <c r="R100"/>
  <c r="T103"/>
  <c r="R111"/>
  <c r="P115"/>
  <c r="T123"/>
  <c r="T122"/>
  <c i="7" r="T95"/>
  <c r="T94"/>
  <c r="T93"/>
  <c r="T98"/>
  <c r="P103"/>
  <c r="P111"/>
  <c r="P110"/>
  <c i="8" r="BK96"/>
  <c r="J96"/>
  <c r="J65"/>
  <c r="T96"/>
  <c r="BK102"/>
  <c r="J102"/>
  <c r="J67"/>
  <c r="BK110"/>
  <c r="J110"/>
  <c r="J68"/>
  <c r="T110"/>
  <c r="R114"/>
  <c r="BK122"/>
  <c r="J122"/>
  <c r="J72"/>
  <c i="9" r="R91"/>
  <c r="R90"/>
  <c r="BK109"/>
  <c r="BK108"/>
  <c r="J108"/>
  <c r="J66"/>
  <c i="10" r="BK90"/>
  <c r="J90"/>
  <c r="J61"/>
  <c r="T352"/>
  <c r="R399"/>
  <c r="BK417"/>
  <c r="J417"/>
  <c r="J68"/>
  <c i="11" r="T94"/>
  <c r="T93"/>
  <c r="T165"/>
  <c r="T179"/>
  <c r="T174"/>
  <c i="12" r="BK90"/>
  <c r="J90"/>
  <c r="J65"/>
  <c i="13" r="BK90"/>
  <c r="J90"/>
  <c r="J62"/>
  <c r="BK110"/>
  <c r="J110"/>
  <c r="J63"/>
  <c r="BK123"/>
  <c r="J123"/>
  <c r="J64"/>
  <c i="2" r="P100"/>
  <c r="R265"/>
  <c r="T402"/>
  <c r="P465"/>
  <c r="P475"/>
  <c r="BK490"/>
  <c r="J490"/>
  <c r="J74"/>
  <c r="BK509"/>
  <c r="J509"/>
  <c r="J76"/>
  <c i="3" r="T91"/>
  <c r="T90"/>
  <c r="T89"/>
  <c i="4" r="BK93"/>
  <c r="J93"/>
  <c r="J65"/>
  <c r="BK115"/>
  <c r="J115"/>
  <c r="J67"/>
  <c r="BK165"/>
  <c r="J165"/>
  <c r="J68"/>
  <c r="BK173"/>
  <c r="J173"/>
  <c r="J69"/>
  <c i="5" r="T100"/>
  <c r="T95"/>
  <c r="T94"/>
  <c r="R108"/>
  <c r="P112"/>
  <c r="BK120"/>
  <c r="J120"/>
  <c r="J72"/>
  <c i="6" r="T96"/>
  <c r="BK103"/>
  <c r="J103"/>
  <c r="J67"/>
  <c r="BK111"/>
  <c r="J111"/>
  <c r="J68"/>
  <c r="T111"/>
  <c r="T115"/>
  <c r="P123"/>
  <c r="P122"/>
  <c i="7" r="BK95"/>
  <c r="J95"/>
  <c r="J65"/>
  <c r="R95"/>
  <c r="P98"/>
  <c r="BK103"/>
  <c r="J103"/>
  <c r="J68"/>
  <c r="BK111"/>
  <c r="BK110"/>
  <c r="J110"/>
  <c r="J70"/>
  <c i="8" r="BK99"/>
  <c r="J99"/>
  <c r="J66"/>
  <c r="R99"/>
  <c r="P102"/>
  <c r="BK114"/>
  <c r="J114"/>
  <c r="J69"/>
  <c r="P122"/>
  <c r="P121"/>
  <c i="9" r="BK91"/>
  <c r="BK90"/>
  <c r="BK89"/>
  <c r="J89"/>
  <c r="J63"/>
  <c r="R109"/>
  <c r="R108"/>
  <c i="10" r="T90"/>
  <c r="R352"/>
  <c r="P399"/>
  <c r="R410"/>
  <c r="P417"/>
  <c i="11" r="R94"/>
  <c r="P165"/>
  <c r="P179"/>
  <c r="P174"/>
  <c i="12" r="T90"/>
  <c r="T89"/>
  <c r="T88"/>
  <c i="13" r="R86"/>
  <c r="T90"/>
  <c r="R110"/>
  <c r="P123"/>
  <c i="14" r="R95"/>
  <c i="2" r="BK100"/>
  <c r="J100"/>
  <c r="J65"/>
  <c r="T265"/>
  <c r="P402"/>
  <c r="R465"/>
  <c r="R475"/>
  <c r="R490"/>
  <c r="R478"/>
  <c r="T509"/>
  <c r="T508"/>
  <c i="3" r="P91"/>
  <c r="P90"/>
  <c r="P89"/>
  <c i="1" r="AU57"/>
  <c i="4" r="R93"/>
  <c r="P115"/>
  <c r="P165"/>
  <c r="R173"/>
  <c i="5" r="BK100"/>
  <c r="J100"/>
  <c r="J67"/>
  <c r="BK108"/>
  <c r="J108"/>
  <c r="J68"/>
  <c r="BK112"/>
  <c r="J112"/>
  <c r="J69"/>
  <c r="T120"/>
  <c r="T119"/>
  <c i="6" r="BK96"/>
  <c r="J96"/>
  <c r="J65"/>
  <c r="R96"/>
  <c r="T100"/>
  <c r="R103"/>
  <c r="BK115"/>
  <c r="J115"/>
  <c r="J69"/>
  <c r="BK123"/>
  <c r="J123"/>
  <c r="J72"/>
  <c i="7" r="BK98"/>
  <c r="J98"/>
  <c r="J66"/>
  <c r="R103"/>
  <c r="R111"/>
  <c r="R110"/>
  <c i="8" r="P96"/>
  <c r="P99"/>
  <c r="R102"/>
  <c r="P110"/>
  <c r="T114"/>
  <c r="R122"/>
  <c r="R121"/>
  <c i="9" r="T91"/>
  <c r="T90"/>
  <c r="T89"/>
  <c r="P109"/>
  <c r="P108"/>
  <c i="10" r="R90"/>
  <c r="R89"/>
  <c r="R88"/>
  <c r="P352"/>
  <c r="T399"/>
  <c r="P410"/>
  <c r="R417"/>
  <c i="11" r="P94"/>
  <c r="P93"/>
  <c r="R165"/>
  <c r="BK179"/>
  <c r="J179"/>
  <c r="J70"/>
  <c i="12" r="P90"/>
  <c r="P89"/>
  <c r="P88"/>
  <c i="1" r="AU67"/>
  <c i="13" r="BK86"/>
  <c r="J86"/>
  <c r="J61"/>
  <c r="T86"/>
  <c r="R90"/>
  <c r="T110"/>
  <c r="T123"/>
  <c i="14" r="BK95"/>
  <c r="J95"/>
  <c r="J63"/>
  <c r="P95"/>
  <c r="T95"/>
  <c r="BK108"/>
  <c r="J108"/>
  <c r="J65"/>
  <c r="P108"/>
  <c r="R108"/>
  <c r="T108"/>
  <c i="2" r="J56"/>
  <c r="F59"/>
  <c r="E86"/>
  <c r="F94"/>
  <c r="BE108"/>
  <c r="BE119"/>
  <c r="BE141"/>
  <c r="BE148"/>
  <c r="BE150"/>
  <c r="BE152"/>
  <c r="BE155"/>
  <c r="BE186"/>
  <c r="BE196"/>
  <c r="BE198"/>
  <c r="BE204"/>
  <c r="BE211"/>
  <c r="BE213"/>
  <c r="BE216"/>
  <c r="BE230"/>
  <c r="BE233"/>
  <c r="BE252"/>
  <c r="BE377"/>
  <c r="BE384"/>
  <c r="BE391"/>
  <c r="BE403"/>
  <c r="BE406"/>
  <c r="BE417"/>
  <c r="BE428"/>
  <c r="BE432"/>
  <c r="BE436"/>
  <c r="BE467"/>
  <c r="BE468"/>
  <c r="BE476"/>
  <c r="BE477"/>
  <c r="BE480"/>
  <c i="3" r="F59"/>
  <c r="J83"/>
  <c r="BE113"/>
  <c r="BE118"/>
  <c r="BE156"/>
  <c i="4" r="J56"/>
  <c r="F58"/>
  <c r="F59"/>
  <c r="E79"/>
  <c r="BE104"/>
  <c r="BE109"/>
  <c r="BE116"/>
  <c r="BE132"/>
  <c r="BE135"/>
  <c r="BE148"/>
  <c r="BE152"/>
  <c r="BE174"/>
  <c r="BE175"/>
  <c i="5" r="BE99"/>
  <c r="BE103"/>
  <c r="BE107"/>
  <c r="BE110"/>
  <c r="BE115"/>
  <c i="6" r="F59"/>
  <c r="BE99"/>
  <c r="BE104"/>
  <c r="BE107"/>
  <c r="BE114"/>
  <c r="BE124"/>
  <c r="BE126"/>
  <c i="7" r="E81"/>
  <c r="F90"/>
  <c r="BE99"/>
  <c r="BE102"/>
  <c r="BE105"/>
  <c r="BE107"/>
  <c r="BE109"/>
  <c r="BE112"/>
  <c r="BE113"/>
  <c r="BE114"/>
  <c i="8" r="E50"/>
  <c r="F58"/>
  <c r="BE97"/>
  <c r="BE107"/>
  <c r="BE124"/>
  <c r="BE125"/>
  <c i="9" r="E50"/>
  <c r="F59"/>
  <c r="BE99"/>
  <c r="BE119"/>
  <c r="BE122"/>
  <c i="10" r="BE100"/>
  <c r="BE148"/>
  <c r="BE192"/>
  <c r="BE195"/>
  <c r="BE199"/>
  <c r="BE200"/>
  <c r="BE353"/>
  <c r="BE396"/>
  <c r="BE403"/>
  <c r="BE409"/>
  <c r="BE411"/>
  <c r="BE416"/>
  <c r="BE418"/>
  <c r="BE419"/>
  <c r="BK304"/>
  <c r="J304"/>
  <c r="J63"/>
  <c i="11" r="E80"/>
  <c r="F88"/>
  <c r="BE99"/>
  <c r="BE100"/>
  <c r="BE101"/>
  <c r="BE104"/>
  <c r="BE105"/>
  <c r="BE106"/>
  <c r="BE113"/>
  <c r="BE114"/>
  <c r="BE116"/>
  <c r="BE124"/>
  <c r="BE125"/>
  <c r="BE135"/>
  <c r="BE137"/>
  <c r="BE139"/>
  <c r="BE143"/>
  <c r="BE146"/>
  <c r="BE149"/>
  <c r="BE150"/>
  <c r="BE155"/>
  <c r="BE169"/>
  <c r="BE171"/>
  <c r="BE173"/>
  <c i="12" r="E50"/>
  <c r="F58"/>
  <c r="BE93"/>
  <c r="BE96"/>
  <c r="BE106"/>
  <c r="BE107"/>
  <c r="BE108"/>
  <c r="BE109"/>
  <c r="BE117"/>
  <c r="BE121"/>
  <c r="BE127"/>
  <c r="BE128"/>
  <c r="BE131"/>
  <c i="13" r="E74"/>
  <c r="F81"/>
  <c r="BE97"/>
  <c r="BE98"/>
  <c r="BE100"/>
  <c r="BE102"/>
  <c r="BE106"/>
  <c r="BE114"/>
  <c r="BE118"/>
  <c r="BE124"/>
  <c r="BE126"/>
  <c r="BE129"/>
  <c i="14" r="J52"/>
  <c r="BE101"/>
  <c r="BE106"/>
  <c r="BE113"/>
  <c r="BE120"/>
  <c r="BE123"/>
  <c i="2" r="BE168"/>
  <c r="BE193"/>
  <c r="BE197"/>
  <c r="BE240"/>
  <c r="BE332"/>
  <c r="BE356"/>
  <c r="BE375"/>
  <c r="BE381"/>
  <c r="BE393"/>
  <c r="BE400"/>
  <c r="BE405"/>
  <c r="BE438"/>
  <c r="BE448"/>
  <c r="BE449"/>
  <c r="BE450"/>
  <c r="BE452"/>
  <c r="BE471"/>
  <c r="BE472"/>
  <c r="BE474"/>
  <c r="BE487"/>
  <c r="BE510"/>
  <c r="BE511"/>
  <c r="BE512"/>
  <c r="BE513"/>
  <c r="BK486"/>
  <c r="J486"/>
  <c r="J73"/>
  <c i="3" r="F85"/>
  <c r="BE120"/>
  <c r="BE138"/>
  <c i="4" r="BE94"/>
  <c r="BE101"/>
  <c r="BE113"/>
  <c r="BE123"/>
  <c r="BE131"/>
  <c r="BE159"/>
  <c r="BE172"/>
  <c i="5" r="J56"/>
  <c r="F59"/>
  <c r="BE97"/>
  <c r="BE101"/>
  <c r="BE116"/>
  <c r="BE122"/>
  <c i="6" r="F58"/>
  <c r="J88"/>
  <c r="BE101"/>
  <c r="BE105"/>
  <c r="BE108"/>
  <c r="BE109"/>
  <c r="BE118"/>
  <c r="BE119"/>
  <c r="BE121"/>
  <c r="BE128"/>
  <c i="7" r="BK108"/>
  <c r="J108"/>
  <c r="J69"/>
  <c i="8" r="F91"/>
  <c r="BE101"/>
  <c r="BE105"/>
  <c r="BE106"/>
  <c r="BE109"/>
  <c r="BE116"/>
  <c i="9" r="J56"/>
  <c r="BE92"/>
  <c r="BE96"/>
  <c r="BE113"/>
  <c r="BE116"/>
  <c r="BE125"/>
  <c i="10" r="F54"/>
  <c r="J82"/>
  <c r="BE97"/>
  <c r="BE201"/>
  <c r="BE203"/>
  <c r="BE239"/>
  <c r="BE384"/>
  <c r="BE390"/>
  <c r="BE398"/>
  <c r="BE400"/>
  <c r="BE412"/>
  <c r="BK302"/>
  <c r="J302"/>
  <c r="J62"/>
  <c i="11" r="F59"/>
  <c r="J86"/>
  <c r="BE96"/>
  <c r="BE102"/>
  <c r="BE103"/>
  <c r="BE110"/>
  <c r="BE111"/>
  <c r="BE112"/>
  <c r="BE120"/>
  <c r="BE128"/>
  <c r="BE130"/>
  <c r="BE133"/>
  <c r="BE134"/>
  <c r="BE148"/>
  <c r="BE160"/>
  <c r="BE161"/>
  <c r="BE162"/>
  <c r="BE170"/>
  <c r="BE178"/>
  <c r="BE180"/>
  <c r="BE181"/>
  <c i="12" r="BE92"/>
  <c r="BE95"/>
  <c r="BE101"/>
  <c r="BE102"/>
  <c r="BE103"/>
  <c r="BE104"/>
  <c r="BE105"/>
  <c r="BE115"/>
  <c r="BE119"/>
  <c r="BE123"/>
  <c r="BE124"/>
  <c r="BE125"/>
  <c r="BE130"/>
  <c r="BE132"/>
  <c r="BE134"/>
  <c i="13" r="J78"/>
  <c r="BE91"/>
  <c r="BE99"/>
  <c r="BE101"/>
  <c r="BE104"/>
  <c r="BE109"/>
  <c r="BE111"/>
  <c r="BE113"/>
  <c r="BE117"/>
  <c r="BE127"/>
  <c i="14" r="F54"/>
  <c r="F55"/>
  <c r="BE91"/>
  <c r="BE97"/>
  <c r="BE109"/>
  <c i="2" r="BE266"/>
  <c r="BE346"/>
  <c r="BE350"/>
  <c r="BE354"/>
  <c r="BE358"/>
  <c r="BE371"/>
  <c r="BE396"/>
  <c r="BE404"/>
  <c r="BE408"/>
  <c r="BE451"/>
  <c r="BE453"/>
  <c r="BE466"/>
  <c r="BE473"/>
  <c r="BE492"/>
  <c r="BE493"/>
  <c i="3" r="E77"/>
  <c r="BE109"/>
  <c i="4" r="BE108"/>
  <c r="BE124"/>
  <c r="BE130"/>
  <c r="BE144"/>
  <c r="BE155"/>
  <c r="BE166"/>
  <c r="BE171"/>
  <c r="BK112"/>
  <c r="J112"/>
  <c r="J66"/>
  <c i="5" r="E50"/>
  <c r="F58"/>
  <c r="BE118"/>
  <c r="BE121"/>
  <c r="BE123"/>
  <c r="BK98"/>
  <c r="J98"/>
  <c r="J66"/>
  <c r="BK117"/>
  <c r="J117"/>
  <c r="J70"/>
  <c i="6" r="BE97"/>
  <c r="BE102"/>
  <c r="BE106"/>
  <c r="BE125"/>
  <c r="BE127"/>
  <c i="7" r="F58"/>
  <c r="BE96"/>
  <c r="BE97"/>
  <c r="BE115"/>
  <c i="8" r="J56"/>
  <c r="BE103"/>
  <c r="BE104"/>
  <c r="BE117"/>
  <c r="BE118"/>
  <c r="BK119"/>
  <c r="J119"/>
  <c r="J70"/>
  <c i="9" r="BE104"/>
  <c r="BE105"/>
  <c i="10" r="E48"/>
  <c r="F85"/>
  <c r="BE91"/>
  <c r="BE135"/>
  <c r="BE147"/>
  <c r="BE150"/>
  <c r="BE196"/>
  <c r="BE242"/>
  <c r="BE271"/>
  <c r="BE299"/>
  <c r="BE338"/>
  <c r="BE381"/>
  <c r="BE383"/>
  <c r="BE386"/>
  <c r="BE387"/>
  <c r="BE391"/>
  <c r="BE393"/>
  <c r="BE404"/>
  <c r="BE406"/>
  <c r="BE413"/>
  <c i="11" r="BE95"/>
  <c r="BE109"/>
  <c r="BE115"/>
  <c r="BE118"/>
  <c r="BE127"/>
  <c r="BE131"/>
  <c r="BE136"/>
  <c r="BE151"/>
  <c r="BE154"/>
  <c r="BE158"/>
  <c r="BE163"/>
  <c r="BE164"/>
  <c r="BE167"/>
  <c r="BE172"/>
  <c i="12" r="F59"/>
  <c r="J82"/>
  <c r="BE91"/>
  <c r="BE94"/>
  <c r="BE100"/>
  <c r="BE110"/>
  <c r="BE111"/>
  <c r="BE112"/>
  <c r="BE116"/>
  <c r="BE118"/>
  <c r="BE133"/>
  <c i="13" r="F54"/>
  <c r="BE89"/>
  <c r="BE93"/>
  <c r="BE94"/>
  <c r="BE95"/>
  <c r="BE96"/>
  <c r="BE105"/>
  <c r="BE107"/>
  <c r="BE112"/>
  <c r="BE116"/>
  <c r="BE119"/>
  <c r="BE122"/>
  <c r="BE128"/>
  <c i="14" r="E78"/>
  <c r="BE98"/>
  <c r="BE103"/>
  <c r="BK90"/>
  <c r="J90"/>
  <c r="J61"/>
  <c i="2" r="BE101"/>
  <c r="BE130"/>
  <c r="BE137"/>
  <c r="BE171"/>
  <c r="BE183"/>
  <c r="BE200"/>
  <c r="BE227"/>
  <c r="BE235"/>
  <c r="BE237"/>
  <c r="BE238"/>
  <c r="BE278"/>
  <c r="BE287"/>
  <c r="BE299"/>
  <c r="BE323"/>
  <c r="BE327"/>
  <c r="BE337"/>
  <c r="BE369"/>
  <c r="BE373"/>
  <c r="BE379"/>
  <c r="BE410"/>
  <c r="BE414"/>
  <c r="BE416"/>
  <c r="BE420"/>
  <c r="BE422"/>
  <c r="BE434"/>
  <c r="BE441"/>
  <c r="BE447"/>
  <c r="BE491"/>
  <c r="BE494"/>
  <c r="BK239"/>
  <c r="J239"/>
  <c r="J66"/>
  <c r="BK479"/>
  <c r="BK478"/>
  <c r="J478"/>
  <c r="J71"/>
  <c i="3" r="BE92"/>
  <c r="BE112"/>
  <c r="BE116"/>
  <c r="BE117"/>
  <c r="BK137"/>
  <c r="J137"/>
  <c r="J66"/>
  <c r="BK155"/>
  <c r="J155"/>
  <c r="J67"/>
  <c i="4" r="BE105"/>
  <c r="BE110"/>
  <c r="BE133"/>
  <c r="BE161"/>
  <c r="BE167"/>
  <c r="BE168"/>
  <c i="5" r="BE102"/>
  <c r="BE104"/>
  <c r="BE105"/>
  <c r="BE106"/>
  <c r="BE109"/>
  <c r="BE111"/>
  <c r="BE113"/>
  <c r="BE114"/>
  <c r="BK96"/>
  <c r="BK95"/>
  <c r="J95"/>
  <c r="J64"/>
  <c i="6" r="E50"/>
  <c r="BE98"/>
  <c r="BE110"/>
  <c r="BE112"/>
  <c r="BE113"/>
  <c r="BE116"/>
  <c r="BE117"/>
  <c r="BK120"/>
  <c r="J120"/>
  <c r="J70"/>
  <c i="7" r="J56"/>
  <c r="BE100"/>
  <c r="BE104"/>
  <c r="BE106"/>
  <c r="BK101"/>
  <c r="J101"/>
  <c r="J67"/>
  <c i="8" r="BE98"/>
  <c r="BE100"/>
  <c r="BE108"/>
  <c r="BE111"/>
  <c r="BE112"/>
  <c r="BE113"/>
  <c r="BE115"/>
  <c r="BE120"/>
  <c r="BE123"/>
  <c i="9" r="F58"/>
  <c r="BE101"/>
  <c r="BE106"/>
  <c r="BE110"/>
  <c r="BE117"/>
  <c i="10" r="BE138"/>
  <c r="BE144"/>
  <c r="BE193"/>
  <c r="BE303"/>
  <c r="BE305"/>
  <c r="BE307"/>
  <c r="BE389"/>
  <c r="BE392"/>
  <c r="BE395"/>
  <c r="BE397"/>
  <c r="BE408"/>
  <c r="BK306"/>
  <c r="J306"/>
  <c r="J64"/>
  <c i="11" r="BE97"/>
  <c r="BE98"/>
  <c r="BE107"/>
  <c r="BE108"/>
  <c r="BE117"/>
  <c r="BE119"/>
  <c r="BE121"/>
  <c r="BE122"/>
  <c r="BE123"/>
  <c r="BE132"/>
  <c r="BE141"/>
  <c r="BE144"/>
  <c r="BE152"/>
  <c r="BE153"/>
  <c r="BE156"/>
  <c r="BE166"/>
  <c r="BE168"/>
  <c r="BE176"/>
  <c r="BK175"/>
  <c r="J175"/>
  <c r="J68"/>
  <c r="BK177"/>
  <c r="J177"/>
  <c r="J69"/>
  <c i="12" r="BE97"/>
  <c r="BE98"/>
  <c r="BE99"/>
  <c r="BE113"/>
  <c r="BE114"/>
  <c r="BE120"/>
  <c r="BE122"/>
  <c r="BE126"/>
  <c r="BE129"/>
  <c r="BE136"/>
  <c r="BK135"/>
  <c r="J135"/>
  <c r="J66"/>
  <c i="13" r="BE87"/>
  <c r="BE88"/>
  <c r="BE92"/>
  <c r="BE103"/>
  <c r="BE108"/>
  <c r="BE115"/>
  <c r="BE120"/>
  <c r="BE121"/>
  <c r="BE125"/>
  <c i="14" r="BE96"/>
  <c r="BE99"/>
  <c r="BE111"/>
  <c r="BE112"/>
  <c r="BE114"/>
  <c r="BE117"/>
  <c r="BK105"/>
  <c r="J105"/>
  <c r="J64"/>
  <c r="BK116"/>
  <c r="J116"/>
  <c r="J66"/>
  <c r="BK119"/>
  <c r="J119"/>
  <c r="J67"/>
  <c r="BK122"/>
  <c r="J122"/>
  <c r="J68"/>
  <c i="2" r="F39"/>
  <c i="1" r="BD56"/>
  <c i="4" r="J36"/>
  <c i="1" r="AW58"/>
  <c i="7" r="F37"/>
  <c i="1" r="BB61"/>
  <c i="10" r="J34"/>
  <c i="1" r="AW64"/>
  <c i="3" r="F38"/>
  <c i="1" r="BC57"/>
  <c i="6" r="F39"/>
  <c i="1" r="BD60"/>
  <c i="8" r="F38"/>
  <c i="1" r="BC62"/>
  <c i="10" r="F35"/>
  <c i="1" r="BB64"/>
  <c i="12" r="F36"/>
  <c i="1" r="BA67"/>
  <c i="13" r="F36"/>
  <c i="1" r="BC68"/>
  <c i="2" r="J36"/>
  <c i="1" r="AW56"/>
  <c i="3" r="F39"/>
  <c i="1" r="BD57"/>
  <c i="3" r="F37"/>
  <c i="1" r="BB57"/>
  <c i="4" r="F36"/>
  <c i="1" r="BA58"/>
  <c i="6" r="F38"/>
  <c i="1" r="BC60"/>
  <c i="7" r="F39"/>
  <c i="1" r="BD61"/>
  <c i="11" r="F36"/>
  <c i="1" r="BA66"/>
  <c i="11" r="F37"/>
  <c i="1" r="BB66"/>
  <c i="12" r="F39"/>
  <c i="1" r="BD67"/>
  <c i="13" r="F35"/>
  <c i="1" r="BB68"/>
  <c i="14" r="F36"/>
  <c i="1" r="BC69"/>
  <c i="3" r="J36"/>
  <c i="1" r="AW57"/>
  <c i="6" r="F37"/>
  <c i="1" r="BB60"/>
  <c i="8" r="F36"/>
  <c i="1" r="BA62"/>
  <c i="12" r="F38"/>
  <c i="1" r="BC67"/>
  <c i="2" r="F38"/>
  <c i="1" r="BC56"/>
  <c i="5" r="J36"/>
  <c i="1" r="AW59"/>
  <c i="9" r="F39"/>
  <c i="1" r="BD63"/>
  <c i="10" r="F34"/>
  <c i="1" r="BA64"/>
  <c i="11" r="J36"/>
  <c i="1" r="AW66"/>
  <c i="14" r="F37"/>
  <c i="1" r="BD69"/>
  <c i="5" r="F36"/>
  <c i="1" r="BA59"/>
  <c i="6" r="J36"/>
  <c i="1" r="AW60"/>
  <c i="9" r="F38"/>
  <c i="1" r="BC63"/>
  <c i="10" r="F36"/>
  <c i="1" r="BC64"/>
  <c i="2" r="F37"/>
  <c i="1" r="BB56"/>
  <c i="4" r="F39"/>
  <c i="1" r="BD58"/>
  <c i="5" r="F38"/>
  <c i="1" r="BC59"/>
  <c i="7" r="F36"/>
  <c i="1" r="BA61"/>
  <c i="8" r="J36"/>
  <c i="1" r="AW62"/>
  <c i="9" r="J36"/>
  <c i="1" r="AW63"/>
  <c i="10" r="F37"/>
  <c i="1" r="BD64"/>
  <c i="13" r="F34"/>
  <c i="1" r="BA68"/>
  <c r="AS54"/>
  <c i="5" r="F37"/>
  <c i="1" r="BB59"/>
  <c i="8" r="F39"/>
  <c i="1" r="BD62"/>
  <c i="9" r="F37"/>
  <c i="1" r="BB63"/>
  <c i="11" r="F38"/>
  <c i="1" r="BC66"/>
  <c i="13" r="J34"/>
  <c i="1" r="AW68"/>
  <c i="14" r="F35"/>
  <c i="1" r="BB69"/>
  <c i="4" r="F37"/>
  <c i="1" r="BB58"/>
  <c i="7" r="F38"/>
  <c i="1" r="BC61"/>
  <c i="9" r="F36"/>
  <c i="1" r="BA63"/>
  <c i="12" r="F37"/>
  <c i="1" r="BB67"/>
  <c i="2" r="F36"/>
  <c i="1" r="BA56"/>
  <c i="3" r="F36"/>
  <c i="1" r="BA57"/>
  <c i="4" r="F38"/>
  <c i="1" r="BC58"/>
  <c i="5" r="F39"/>
  <c i="1" r="BD59"/>
  <c i="7" r="J36"/>
  <c i="1" r="AW61"/>
  <c i="8" r="F37"/>
  <c i="1" r="BB62"/>
  <c i="11" r="F39"/>
  <c i="1" r="BD66"/>
  <c i="13" r="F37"/>
  <c i="1" r="BD68"/>
  <c i="14" r="J34"/>
  <c i="1" r="AW69"/>
  <c i="6" r="F36"/>
  <c i="1" r="BA60"/>
  <c i="12" r="J36"/>
  <c i="1" r="AW67"/>
  <c i="14" r="F34"/>
  <c i="1" r="BA69"/>
  <c i="14" l="1" r="P94"/>
  <c r="P88"/>
  <c i="1" r="AU69"/>
  <c i="13" r="T85"/>
  <c r="T84"/>
  <c i="6" r="R95"/>
  <c r="R94"/>
  <c i="4" r="R92"/>
  <c r="R91"/>
  <c i="11" r="T92"/>
  <c i="6" r="P95"/>
  <c r="P94"/>
  <c i="1" r="AU60"/>
  <c i="3" r="BK90"/>
  <c r="J90"/>
  <c r="J64"/>
  <c i="7" r="P94"/>
  <c r="P93"/>
  <c i="1" r="AU61"/>
  <c i="4" r="T92"/>
  <c r="T91"/>
  <c i="14" r="T94"/>
  <c r="T88"/>
  <c i="11" r="P92"/>
  <c i="1" r="AU66"/>
  <c i="2" r="P99"/>
  <c r="P98"/>
  <c i="1" r="AU56"/>
  <c i="8" r="T95"/>
  <c r="T94"/>
  <c i="4" r="P92"/>
  <c r="P91"/>
  <c i="1" r="AU58"/>
  <c i="11" r="BK93"/>
  <c r="J93"/>
  <c r="J64"/>
  <c i="10" r="P89"/>
  <c r="P88"/>
  <c i="1" r="AU64"/>
  <c i="2" r="T99"/>
  <c r="T98"/>
  <c i="8" r="P95"/>
  <c r="P94"/>
  <c i="1" r="AU62"/>
  <c i="14" r="R94"/>
  <c r="R88"/>
  <c i="13" r="R85"/>
  <c r="R84"/>
  <c i="11" r="R93"/>
  <c r="R92"/>
  <c i="10" r="T89"/>
  <c r="T88"/>
  <c i="7" r="R94"/>
  <c r="R93"/>
  <c i="6" r="T95"/>
  <c r="T94"/>
  <c i="9" r="R89"/>
  <c i="2" r="R99"/>
  <c r="R98"/>
  <c i="13" r="P85"/>
  <c r="P84"/>
  <c i="1" r="AU68"/>
  <c i="9" r="P89"/>
  <c i="1" r="AU63"/>
  <c i="8" r="R95"/>
  <c r="R94"/>
  <c i="2" r="BK99"/>
  <c r="J479"/>
  <c r="J72"/>
  <c i="4" r="BK92"/>
  <c r="BK91"/>
  <c r="J91"/>
  <c r="J63"/>
  <c i="6" r="BK95"/>
  <c r="BK94"/>
  <c r="J94"/>
  <c r="J63"/>
  <c r="BK122"/>
  <c r="J122"/>
  <c r="J71"/>
  <c i="8" r="BK121"/>
  <c r="J121"/>
  <c r="J71"/>
  <c i="9" r="J90"/>
  <c r="J64"/>
  <c i="10" r="BK89"/>
  <c r="J89"/>
  <c r="J60"/>
  <c i="11" r="J94"/>
  <c r="J65"/>
  <c r="BK174"/>
  <c r="J174"/>
  <c r="J67"/>
  <c i="3" r="J91"/>
  <c r="J65"/>
  <c i="5" r="J96"/>
  <c r="J65"/>
  <c r="BK119"/>
  <c r="J119"/>
  <c r="J71"/>
  <c i="7" r="BK94"/>
  <c r="J94"/>
  <c r="J64"/>
  <c i="9" r="J109"/>
  <c r="J67"/>
  <c i="12" r="BK89"/>
  <c r="J89"/>
  <c r="J64"/>
  <c i="14" r="BK94"/>
  <c r="J94"/>
  <c r="J62"/>
  <c i="2" r="BK508"/>
  <c r="J508"/>
  <c r="J75"/>
  <c i="7" r="J111"/>
  <c r="J71"/>
  <c i="8" r="BK95"/>
  <c r="BK94"/>
  <c r="J94"/>
  <c i="9" r="J91"/>
  <c r="J65"/>
  <c i="13" r="BK85"/>
  <c r="BK84"/>
  <c r="J84"/>
  <c r="J59"/>
  <c i="14" r="BK89"/>
  <c r="BK88"/>
  <c r="J88"/>
  <c r="J59"/>
  <c i="8" r="J32"/>
  <c i="1" r="AG62"/>
  <c r="BB65"/>
  <c r="AX65"/>
  <c i="6" r="J35"/>
  <c i="1" r="AV60"/>
  <c r="AT60"/>
  <c i="11" r="J35"/>
  <c i="1" r="AV66"/>
  <c r="AT66"/>
  <c i="4" r="F35"/>
  <c i="1" r="AZ58"/>
  <c i="7" r="J35"/>
  <c i="1" r="AV61"/>
  <c r="AT61"/>
  <c i="13" r="J33"/>
  <c i="1" r="AV68"/>
  <c r="AT68"/>
  <c i="10" r="J33"/>
  <c i="1" r="AV64"/>
  <c r="AT64"/>
  <c r="AU65"/>
  <c r="BA55"/>
  <c r="BD65"/>
  <c i="7" r="F35"/>
  <c i="1" r="AZ61"/>
  <c i="9" r="F35"/>
  <c i="1" r="AZ63"/>
  <c i="12" r="J35"/>
  <c i="1" r="AV67"/>
  <c r="AT67"/>
  <c i="3" r="J35"/>
  <c i="1" r="AV57"/>
  <c r="AT57"/>
  <c i="5" r="F35"/>
  <c i="1" r="AZ59"/>
  <c i="8" r="J35"/>
  <c i="1" r="AV62"/>
  <c r="AT62"/>
  <c i="4" r="J35"/>
  <c i="1" r="AV58"/>
  <c r="AT58"/>
  <c i="8" r="F35"/>
  <c i="1" r="AZ62"/>
  <c i="11" r="F35"/>
  <c i="1" r="AZ66"/>
  <c i="13" r="F33"/>
  <c i="1" r="AZ68"/>
  <c r="BB55"/>
  <c r="AX55"/>
  <c r="BA65"/>
  <c r="AW65"/>
  <c i="2" r="J35"/>
  <c i="1" r="AV56"/>
  <c r="AT56"/>
  <c i="9" r="J32"/>
  <c i="1" r="AG63"/>
  <c r="BC55"/>
  <c i="2" r="F35"/>
  <c i="1" r="AZ56"/>
  <c i="14" r="J33"/>
  <c i="1" r="AV69"/>
  <c r="AT69"/>
  <c i="6" r="F35"/>
  <c i="1" r="AZ60"/>
  <c i="9" r="J35"/>
  <c i="1" r="AV63"/>
  <c r="AT63"/>
  <c i="12" r="F35"/>
  <c i="1" r="AZ67"/>
  <c i="14" r="F33"/>
  <c i="1" r="AZ69"/>
  <c r="BD55"/>
  <c r="BD54"/>
  <c r="W33"/>
  <c r="BC65"/>
  <c r="AY65"/>
  <c i="3" r="F35"/>
  <c i="1" r="AZ57"/>
  <c i="5" r="J35"/>
  <c i="1" r="AV59"/>
  <c r="AT59"/>
  <c i="10" r="F33"/>
  <c i="1" r="AZ64"/>
  <c i="2" l="1" r="BK98"/>
  <c r="J98"/>
  <c i="8" r="J41"/>
  <c i="9" r="J41"/>
  <c i="5" r="BK94"/>
  <c r="J94"/>
  <c r="J63"/>
  <c i="3" r="BK89"/>
  <c r="J89"/>
  <c r="J63"/>
  <c i="8" r="J95"/>
  <c r="J64"/>
  <c i="11" r="BK92"/>
  <c r="J92"/>
  <c r="J63"/>
  <c i="12" r="BK88"/>
  <c r="J88"/>
  <c r="J63"/>
  <c i="13" r="J85"/>
  <c r="J60"/>
  <c i="2" r="J99"/>
  <c r="J64"/>
  <c i="4" r="J92"/>
  <c r="J64"/>
  <c i="7" r="BK93"/>
  <c r="J93"/>
  <c i="6" r="J95"/>
  <c r="J64"/>
  <c i="8" r="J63"/>
  <c i="10" r="BK88"/>
  <c r="J88"/>
  <c r="J59"/>
  <c i="14" r="J89"/>
  <c r="J60"/>
  <c i="1" r="AN62"/>
  <c r="BA54"/>
  <c r="W30"/>
  <c r="AN63"/>
  <c r="BC54"/>
  <c r="W32"/>
  <c i="2" r="J32"/>
  <c i="1" r="AG56"/>
  <c r="AN56"/>
  <c r="AZ65"/>
  <c r="AV65"/>
  <c r="AT65"/>
  <c r="AW55"/>
  <c i="7" r="J32"/>
  <c i="1" r="AG61"/>
  <c r="AN61"/>
  <c r="AU55"/>
  <c r="AU54"/>
  <c r="AZ55"/>
  <c r="AV55"/>
  <c r="BB54"/>
  <c r="W31"/>
  <c r="AY55"/>
  <c i="4" r="J32"/>
  <c i="1" r="AG58"/>
  <c r="AN58"/>
  <c i="6" r="J32"/>
  <c i="1" r="AG60"/>
  <c r="AN60"/>
  <c i="13" r="J30"/>
  <c i="1" r="AG68"/>
  <c r="AN68"/>
  <c i="14" r="J30"/>
  <c i="1" r="AG69"/>
  <c r="AN69"/>
  <c i="2" l="1" r="J41"/>
  <c r="J63"/>
  <c i="7" r="J63"/>
  <c i="13" r="J39"/>
  <c i="4" r="J41"/>
  <c i="6" r="J41"/>
  <c i="7" r="J41"/>
  <c i="14" r="J39"/>
  <c i="1" r="AX54"/>
  <c r="AZ54"/>
  <c r="W29"/>
  <c i="11" r="J32"/>
  <c i="1" r="AG66"/>
  <c r="AN66"/>
  <c i="12" r="J32"/>
  <c i="1" r="AG67"/>
  <c r="AN67"/>
  <c i="5" r="J32"/>
  <c i="1" r="AG59"/>
  <c r="AN59"/>
  <c i="10" r="J30"/>
  <c i="1" r="AG64"/>
  <c r="AN64"/>
  <c i="3" r="J32"/>
  <c i="1" r="AG57"/>
  <c r="AN57"/>
  <c r="AW54"/>
  <c r="AK30"/>
  <c r="AY54"/>
  <c r="AT55"/>
  <c i="3" l="1" r="J41"/>
  <c i="5" r="J41"/>
  <c i="11" r="J41"/>
  <c i="10" r="J39"/>
  <c i="12" r="J41"/>
  <c i="1" r="AG65"/>
  <c r="AN65"/>
  <c r="AG55"/>
  <c r="AG54"/>
  <c r="AV54"/>
  <c r="AK29"/>
  <c l="1" r="AN55"/>
  <c r="AT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<sst xmlns="http://schemas.openxmlformats.org/spreadsheetml/2006/main">
  <si>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</si>
  <si>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</si>
  <si>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</si>
  <si>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</si>
  <si>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</si>
  <si>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{7e91cfd8-ab50-4cf2-be87-12e6075860eb}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</si>
  <si>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</si>
  <si>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</si>
  <si>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</si>
  <si>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</si>
  <si>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</si>
  <si>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</si>
  <si>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</si>
  <si>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</si>
  <si>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20_b_01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</si>
  <si>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</si>
  <si>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</si>
  <si>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ulice Nádražní</t>
  </si>
  <si>
    <t>KSO:</t>
  </si>
  <si>
    <t/>
  </si>
  <si>
    <t>CC-CZ:</t>
  </si>
  <si>
    <t>Místo:</t>
  </si>
  <si>
    <t>ul. Nádražní</t>
  </si>
  <si>
    <t>Datum:</t>
  </si>
  <si>
    <t>6. 1. 2020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</si>
  <si>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</si>
  <si>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</si>
  <si>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</si>
  <si>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</si>
  <si>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</si>
  <si>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</si>
  <si>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</si>
  <si>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BENEPRO, a.s.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</si>
  <si>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</si>
  <si>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</si>
  <si>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</si>
  <si>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</si>
  <si>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</si>
  <si>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</si>
  <si>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</si>
  <si>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</si>
  <si>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</si>
  <si>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</si>
  <si>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</si>
  <si>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</si>
  <si>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</si>
  <si>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</si>
  <si>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</si>
  <si>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</si>
  <si>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</si>
  <si>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</si>
  <si>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</si>
  <si>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</si>
  <si>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</si>
  <si>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</si>
  <si>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</si>
  <si>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</si>
  <si>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</si>
  <si>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</si>
  <si>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</si>
  <si>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</si>
  <si>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</si>
  <si>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</si>
  <si>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</si>
  <si>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</si>
  <si>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</si>
  <si>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</si>
  <si>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</si>
  <si>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</si>
  <si>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</si>
  <si>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</si>
  <si>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</si>
  <si>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</si>
  <si>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</si>
  <si>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</si>
  <si>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</si>
  <si>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Zpevněné plochy</t>
  </si>
  <si>
    <t>STA</t>
  </si>
  <si>
    <t>1</t>
  </si>
  <si>
    <t>{5ec015ac-32fd-4696-93cb-00975bdc31cc}</t>
  </si>
  <si>
    <t>2</t>
  </si>
  <si>
    <t>/</t>
  </si>
  <si>
    <t>SO 101.1</t>
  </si>
  <si>
    <t>Soupis</t>
  </si>
  <si>
    <t>{0dca1512-a0ca-43e4-8aaa-c5970f903f37}</t>
  </si>
  <si>
    <t>SO 101.2</t>
  </si>
  <si>
    <t>Sanace</t>
  </si>
  <si>
    <t>{abf26a46-d9c4-4a74-8c4b-5f76ee75eeee}</t>
  </si>
  <si>
    <t>SO 101.3</t>
  </si>
  <si>
    <t>Dopravní značení</t>
  </si>
  <si>
    <t>{3422808d-babb-4fc0-a2cd-9e552f40963f}</t>
  </si>
  <si>
    <t>SO 101.4.1</t>
  </si>
  <si>
    <t xml:space="preserve">Architektonický prvek  č.1</t>
  </si>
  <si>
    <t>{e194ce1a-cf43-41a7-92c9-54214ce6288e}</t>
  </si>
  <si>
    <t>SO 101.4.2</t>
  </si>
  <si>
    <t xml:space="preserve">Architektonický prvek  č.2</t>
  </si>
  <si>
    <t>{b1d3a50a-f1a8-4cf0-9af9-984ecd181840}</t>
  </si>
  <si>
    <t>SO 101.4.3</t>
  </si>
  <si>
    <t xml:space="preserve">Architektonický prvek  č.3</t>
  </si>
  <si>
    <t>{06020531-72d4-4e7c-a989-3b114533047e}</t>
  </si>
  <si>
    <t>SO 101.4.4</t>
  </si>
  <si>
    <t xml:space="preserve">Architektonický prvek  č.4</t>
  </si>
  <si>
    <t>{68b24282-300c-41a1-9f32-1e3a8519839c}</t>
  </si>
  <si>
    <t>SO 101.5</t>
  </si>
  <si>
    <t>Ochrana stávajících inženýrských sítí</t>
  </si>
  <si>
    <t>{1a773bf6-5360-4dfb-a047-8089ab507239}</t>
  </si>
  <si>
    <t>SO 301</t>
  </si>
  <si>
    <t>Dešťová kanalizace</t>
  </si>
  <si>
    <t>{6765dbdc-9b1e-4ff6-8d4a-c9476e36c28b}</t>
  </si>
  <si>
    <t>SO 401</t>
  </si>
  <si>
    <t>Veřejné osvětlení</t>
  </si>
  <si>
    <t>{bcd84fc4-81aa-4964-a4f3-451cc437b9aa}</t>
  </si>
  <si>
    <t>SO 401.1</t>
  </si>
  <si>
    <t>Elektroinstalace</t>
  </si>
  <si>
    <t>{eb1d736c-b1d1-474f-8feb-0b2b62d8a262}</t>
  </si>
  <si>
    <t>SO 401.2</t>
  </si>
  <si>
    <t>Rozvaděč RVO</t>
  </si>
  <si>
    <t>{d63f16fe-a917-4947-b06c-49db206a0bc3}</t>
  </si>
  <si>
    <t>SO 801</t>
  </si>
  <si>
    <t>Sadové úpravy</t>
  </si>
  <si>
    <t>{73bbb6e0-c4f5-4202-b8a0-ecb45addff5d}</t>
  </si>
  <si>
    <t>VRN</t>
  </si>
  <si>
    <t>Vedlejší rozpočtové náklady</t>
  </si>
  <si>
    <t>{46d2326c-8fd0-4a81-87f1-2b49a24603a0}</t>
  </si>
  <si>
    <t>KRYCÍ LIST SOUPISU PRACÍ</t>
  </si>
  <si>
    <t>Objekt:</t>
  </si>
  <si>
    <t>SO 101 - Zpevněné plochy</t>
  </si>
  <si>
    <t>Soupis:</t>
  </si>
  <si>
    <t>SO 101.1 - Zpevněné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</si>
  <si>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</si>
  <si>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</si>
  <si>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</si>
  <si>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</si>
  <si>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</si>
  <si>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</si>
  <si>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</si>
  <si>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</si>
  <si>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</si>
  <si>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</si>
  <si>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</si>
  <si>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</si>
  <si>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</si>
  <si>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kanalizace</t>
  </si>
  <si>
    <t xml:space="preserve">    767 - Konstrukce zámečnické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</si>
  <si>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</si>
  <si>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</si>
  <si>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</si>
  <si>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</si>
  <si>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</si>
  <si>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</si>
  <si>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</si>
  <si>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</si>
  <si>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</si>
  <si>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</si>
  <si>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</si>
  <si>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</si>
  <si>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</si>
  <si>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</si>
  <si>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</si>
  <si>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</si>
  <si>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</si>
  <si>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</si>
  <si>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</si>
  <si>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</si>
  <si>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113106571</t>
  </si>
  <si>
    <t>Rozebrání dlažeb a dílců vozovek a ploch s přemístěním hmot na skládku na vzdálenost do 3 m nebo s naložením na dopravní prostředek, s jakoukoliv výplní spár strojně plochy jednotlivě přes 200 m2 ze zámkové dlažby s ložem z kameniva</t>
  </si>
  <si>
    <t>m2</t>
  </si>
  <si>
    <t>CS ÚRS 2019 02</t>
  </si>
  <si>
    <t>4</t>
  </si>
  <si>
    <t>2085601716</t>
  </si>
  <si>
    <t>P</t>
  </si>
  <si>
    <t>Poznámka k položce:_x000d_
Výměry viz výkresy A2.1, A2.2, A2.3, A2.4</t>
  </si>
  <si>
    <t>VV</t>
  </si>
  <si>
    <t>Stávající chodníky (chodník podél budov ):</t>
  </si>
  <si>
    <t>288+172+158+383</t>
  </si>
  <si>
    <t>Stávající chodníky (u kolejí):</t>
  </si>
  <si>
    <t>695</t>
  </si>
  <si>
    <t>Součet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</si>
  <si>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</si>
  <si>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</si>
  <si>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-1396219169</t>
  </si>
  <si>
    <t>Stávající chodníky (na straně u budov):</t>
  </si>
  <si>
    <t>Stávající chodníky (na straně u kolejí):</t>
  </si>
  <si>
    <t>Stávající asfaltové zpevněné plochy a komunikace:</t>
  </si>
  <si>
    <t>4184</t>
  </si>
  <si>
    <t>Stávající betonové zpevněné plochy a komunikace:</t>
  </si>
  <si>
    <t>618</t>
  </si>
  <si>
    <t>3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</si>
  <si>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</si>
  <si>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</si>
  <si>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1676234864</t>
  </si>
  <si>
    <t>113107230</t>
  </si>
  <si>
    <t>Odstranění podkladů nebo krytů strojně plochy jednotlivě přes 200 m2 s přemístěním hmot na skládku na vzdálenost do 20 m nebo s naložením na dopravní prostředek z betonu prostého, o tl. vrstvy do 100 mm</t>
  </si>
  <si>
    <t>-1086731390</t>
  </si>
  <si>
    <t>5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</si>
  <si>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</si>
  <si>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</si>
  <si>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1467315100</t>
  </si>
  <si>
    <t>6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</si>
  <si>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</si>
  <si>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</si>
  <si>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</si>
  <si>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-783227937</t>
  </si>
  <si>
    <t>Stávající chodníkové obrubníky:</t>
  </si>
  <si>
    <t>10+147+4+4+2+5+3+3+4+92+2+5+5+2+41+3+1+4+6+52+2+8+3+5+80+27+6</t>
  </si>
  <si>
    <t>Stávající silniční obrubníky:</t>
  </si>
  <si>
    <t>6+101+101+10+10+10+10+36+150+36+150</t>
  </si>
  <si>
    <t>7</t>
  </si>
  <si>
    <t>121101102</t>
  </si>
  <si>
    <t>Sejmutí ornice nebo lesní půdy s vodorovným přemístěním na hromady v místě upotřebení nebo na dočasné či trvalé skládky se složením, na vzdálenost přes 50 do 100 m</t>
  </si>
  <si>
    <t>m3</t>
  </si>
  <si>
    <t>841223188</t>
  </si>
  <si>
    <t>Poznámka k položce:_x000d_
Tl.:200mm_x000d_
Výměry viz výkres A4</t>
  </si>
  <si>
    <t>8</t>
  </si>
  <si>
    <t>122202203</t>
  </si>
  <si>
    <t>Odkopávky a prokopávky nezapažené pro silnice s přemístěním výkopku v příčných profilech na vzdálenost do 15 m nebo s naložením na dopravní prostředek v hornině tř. 3 přes 1 000 do 5 000 m3</t>
  </si>
  <si>
    <t>1064106520</t>
  </si>
  <si>
    <t>Poznámka k položce:_x000d_
Výměry viz výkres A4</t>
  </si>
  <si>
    <t>9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</si>
  <si>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</si>
  <si>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</si>
  <si>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-891926670</t>
  </si>
  <si>
    <t>Poznámka k položce:_x000d_
30%.</t>
  </si>
  <si>
    <t>1248,8*0,3 'Přepočtené koeficientem množství</t>
  </si>
  <si>
    <t>10</t>
  </si>
  <si>
    <t>131203101</t>
  </si>
  <si>
    <t>Hloubení zapažených i nezapažených jam ručním nebo pneumatickým nářadím s urovnáním dna do předepsaného profilu a spádu v horninách tř. 3 soudržných</t>
  </si>
  <si>
    <t>1665922339</t>
  </si>
  <si>
    <t>Přístřešek autobus. zastávky:</t>
  </si>
  <si>
    <t>0,5*0,5*0,9*4</t>
  </si>
  <si>
    <t>Stojan na kola:</t>
  </si>
  <si>
    <t>0,3*0,3*0,8*(5*3)</t>
  </si>
  <si>
    <t>Odpadkový koš:</t>
  </si>
  <si>
    <t>0,3*0,3*0,8*5</t>
  </si>
  <si>
    <t>Sloupek z AL slitiny:</t>
  </si>
  <si>
    <t>0,3*0,3*0,4*16</t>
  </si>
  <si>
    <t>Rekvizita historického hydrantu:</t>
  </si>
  <si>
    <t>0,3*0,3*0,4*1</t>
  </si>
  <si>
    <t>11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</si>
  <si>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</si>
  <si>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</si>
  <si>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-591725864</t>
  </si>
  <si>
    <t>Poznámka k položce:_x000d_
30%</t>
  </si>
  <si>
    <t>2,916*0,3 'Přepočtené koeficientem množství</t>
  </si>
  <si>
    <t>12</t>
  </si>
  <si>
    <t>132201101</t>
  </si>
  <si>
    <t>Hloubení zapažených i nezapažených rýh šířky do 600 mm s urovnáním dna do předepsaného profilu a spádu v hornině tř. 3 do 100 m3</t>
  </si>
  <si>
    <t>582027911</t>
  </si>
  <si>
    <t>Lože pod obrubníky:</t>
  </si>
  <si>
    <t xml:space="preserve">Zastávkový  (Kasselský) obrubník:</t>
  </si>
  <si>
    <t>(15+2+2)*0,25*0,25</t>
  </si>
  <si>
    <t>Obrubník OP 7:</t>
  </si>
  <si>
    <t>1050*0,25*0,25</t>
  </si>
  <si>
    <t>Obrubník betonový:</t>
  </si>
  <si>
    <t>30*0,25*0,25</t>
  </si>
  <si>
    <t>Obrubník ze štípané žuly:</t>
  </si>
  <si>
    <t>10*0,25*0,25</t>
  </si>
  <si>
    <t>13</t>
  </si>
  <si>
    <t>132201109</t>
  </si>
  <si>
    <t>Hloubení zapažených i nezapažených rýh šířky do 600 mm s urovnáním dna do předepsaného profilu a spádu v hornině tř. 3 Příplatek k cenám za lepivost horniny tř. 3</t>
  </si>
  <si>
    <t>361506264</t>
  </si>
  <si>
    <t>69,313*0,3 'Přepočtené koeficientem množství</t>
  </si>
  <si>
    <t>14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</si>
  <si>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</si>
  <si>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</si>
  <si>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-440219069</t>
  </si>
  <si>
    <t>Poznámka k položce:_x000d_
Výměry viz výkresy A2.1, A2.2, A2.3, A2.4_x000d_
Výměry viz výkres A4</t>
  </si>
  <si>
    <t>Odkopávky + jámy + rýhy:</t>
  </si>
  <si>
    <t>1248,8+2,916+69,313</t>
  </si>
  <si>
    <t>Mínus zpětný zásyp zeminou:</t>
  </si>
  <si>
    <t>-713,6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</si>
  <si>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</si>
  <si>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</si>
  <si>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-1365773718</t>
  </si>
  <si>
    <t>Poznámka k položce:_x000d_
Celkem 20 km</t>
  </si>
  <si>
    <t>607,429*10 'Přepočtené koeficientem množství</t>
  </si>
  <si>
    <t>16</t>
  </si>
  <si>
    <t>167101103</t>
  </si>
  <si>
    <t>Nakládání, skládání a překládání neulehlého výkopku nebo sypaniny skládání nebo překládání, z hornin tř. 1 až 4</t>
  </si>
  <si>
    <t>-1270994104</t>
  </si>
  <si>
    <t>17</t>
  </si>
  <si>
    <t>171201201</t>
  </si>
  <si>
    <t>Uložení sypaniny na skládky</t>
  </si>
  <si>
    <t>-1043906723</t>
  </si>
  <si>
    <t>18</t>
  </si>
  <si>
    <t>171201211</t>
  </si>
  <si>
    <t>Poplatek za uložení stavebního odpadu na skládce (skládkovné) zeminy a kameniva zatříděného do Katalogu odpadů pod kódem 170 504</t>
  </si>
  <si>
    <t>t</t>
  </si>
  <si>
    <t>-683377354</t>
  </si>
  <si>
    <t>607,429*1,975</t>
  </si>
  <si>
    <t>19</t>
  </si>
  <si>
    <t>174101101</t>
  </si>
  <si>
    <t>Zásyp sypaninou z jakékoliv horniny s uložením výkopku ve vrstvách se zhutněním jam, šachet, rýh nebo kolem objektů v těchto vykopávkách</t>
  </si>
  <si>
    <t>54976907</t>
  </si>
  <si>
    <t>Zpětný zásyp zeminou:</t>
  </si>
  <si>
    <t>713,6</t>
  </si>
  <si>
    <t>20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</si>
  <si>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</si>
  <si>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</si>
  <si>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-2059397545</t>
  </si>
  <si>
    <t>Poznámka k položce:_x000d_
Obsyp potrubí provádět po vrstvách max. 15cm._x000d_
Jednotlivé vrstvy budou ručně hutněny na hodnotu 90% PS.</t>
  </si>
  <si>
    <t>Výměry viz výkres A4:</t>
  </si>
  <si>
    <t>535,2</t>
  </si>
  <si>
    <t>Svislá odvodňovací roura vyplněná fr. 16-32:</t>
  </si>
  <si>
    <t>150*0,2*(3,15*0,05*0,05)</t>
  </si>
  <si>
    <t>M</t>
  </si>
  <si>
    <t>58337303</t>
  </si>
  <si>
    <t>štěrkopísek frakce 0/8</t>
  </si>
  <si>
    <t>-159201520</t>
  </si>
  <si>
    <t>535,2*1,9</t>
  </si>
  <si>
    <t>22</t>
  </si>
  <si>
    <t>58333674</t>
  </si>
  <si>
    <t>kamenivo těžené hrubé frakce 16/32</t>
  </si>
  <si>
    <t>1468821280</t>
  </si>
  <si>
    <t>(150*0,2*(3,15*0,05*0,05))*1,9</t>
  </si>
  <si>
    <t>23</t>
  </si>
  <si>
    <t>181202305</t>
  </si>
  <si>
    <t>Úprava pláně na stavbách dálnic strojně na násypech se zhutněním</t>
  </si>
  <si>
    <t>-624185472</t>
  </si>
  <si>
    <t>Poznámka k položce:_x000d_
Výměry viz Technická zpráva SO 101.</t>
  </si>
  <si>
    <t>288+172</t>
  </si>
  <si>
    <t>24</t>
  </si>
  <si>
    <t>181301111</t>
  </si>
  <si>
    <t>Rozprostření a urovnání ornice v rovině nebo ve svahu sklonu do 1:5 při souvislé ploše přes 500 m2, tl. vrstvy do 100 mm</t>
  </si>
  <si>
    <t>-1633887346</t>
  </si>
  <si>
    <t>314,2</t>
  </si>
  <si>
    <t>25</t>
  </si>
  <si>
    <t>181411121</t>
  </si>
  <si>
    <t>Založení trávníku na půdě předem připravené plochy do 1000 m2 výsevem včetně utažení lučního v rovině nebo na svahu do 1:5</t>
  </si>
  <si>
    <t>-600682815</t>
  </si>
  <si>
    <t>825+326</t>
  </si>
  <si>
    <t>26</t>
  </si>
  <si>
    <t>00572410</t>
  </si>
  <si>
    <t>osivo směs travní parková</t>
  </si>
  <si>
    <t>kg</t>
  </si>
  <si>
    <t>-1274255937</t>
  </si>
  <si>
    <t>1151*0,015 'Přepočtené koeficientem množství</t>
  </si>
  <si>
    <t>27</t>
  </si>
  <si>
    <t>10371500</t>
  </si>
  <si>
    <t>substrát pro trávníky VL</t>
  </si>
  <si>
    <t>903088423</t>
  </si>
  <si>
    <t>1151,000*0,025</t>
  </si>
  <si>
    <t>28</t>
  </si>
  <si>
    <t>185803111</t>
  </si>
  <si>
    <t>Ošetření trávníku jednorázové v rovině nebo na svahu do 1:5</t>
  </si>
  <si>
    <t>-867448939</t>
  </si>
  <si>
    <t>29</t>
  </si>
  <si>
    <t>185803211</t>
  </si>
  <si>
    <t>Uválcování trávníku v rovině nebo na svahu do 1:5</t>
  </si>
  <si>
    <t>1021234608</t>
  </si>
  <si>
    <t>Zakládání</t>
  </si>
  <si>
    <t>30</t>
  </si>
  <si>
    <t>274313711</t>
  </si>
  <si>
    <t>Základy z betonu prostého pasy betonu kamenem neprokládaného tř. C 20/25</t>
  </si>
  <si>
    <t>1916032183</t>
  </si>
  <si>
    <t>69,313*1,05 'Přepočtené koeficientem množství</t>
  </si>
  <si>
    <t>31</t>
  </si>
  <si>
    <t>275313711</t>
  </si>
  <si>
    <t>Základy z betonu prostého patky a bloky z betonu kamenem neprokládaného tř. C 20/25</t>
  </si>
  <si>
    <t>1463673167</t>
  </si>
  <si>
    <t>2,952*1,05 'Přepočtené koeficientem množství</t>
  </si>
  <si>
    <t>Komunikace pozemní</t>
  </si>
  <si>
    <t>32</t>
  </si>
  <si>
    <t>564211111</t>
  </si>
  <si>
    <t>Podklad nebo podsyp ze štěrkopísku ŠP s rozprostřením, vlhčením a zhutněním, po zhutnění tl. 50 mm</t>
  </si>
  <si>
    <t>1715926866</t>
  </si>
  <si>
    <t>Poznámka k položce:_x000d_
Výměry viz výkresy A2.1, A2.2, A2.3, A2.4_x000d_
Výměry viz výkres B1.2.13</t>
  </si>
  <si>
    <t>Konstrukce chodníku mezi zelení, u autob. zastávky, a přechody pro chodce:</t>
  </si>
  <si>
    <t>ŠP fr. 0-8mm</t>
  </si>
  <si>
    <t>382+43</t>
  </si>
  <si>
    <t>Původní konstrukce chodníku (beton. zámková dlažba):</t>
  </si>
  <si>
    <t>ŠP fr. 8-16mm</t>
  </si>
  <si>
    <t>335</t>
  </si>
  <si>
    <t>Původní konstrukce chodníku (beton. zámková dlažba s výstupky pravidelného tvaru):</t>
  </si>
  <si>
    <t>33</t>
  </si>
  <si>
    <t>564801111</t>
  </si>
  <si>
    <t>Podklad ze štěrkodrti ŠD s rozprostřením a zhutněním, po zhutnění tl. 30 mm</t>
  </si>
  <si>
    <t>1180531266</t>
  </si>
  <si>
    <t>Kladecí vrstva fr. 4-8mm</t>
  </si>
  <si>
    <t>34</t>
  </si>
  <si>
    <t>564801112</t>
  </si>
  <si>
    <t>Podklad ze štěrkodrti ŠD s rozprostřením a zhutněním, po zhutnění tl. 40 mm</t>
  </si>
  <si>
    <t>1383155313</t>
  </si>
  <si>
    <t>Nová konstrukce chodníku podél budov (žulové dlažební kostky):</t>
  </si>
  <si>
    <t>2095</t>
  </si>
  <si>
    <t>Nová konstrukce chodníku podél budov (dlažba z inženýrského kamene):</t>
  </si>
  <si>
    <t>137</t>
  </si>
  <si>
    <t>Nová kce parkovacích stání:</t>
  </si>
  <si>
    <t>189</t>
  </si>
  <si>
    <t>35</t>
  </si>
  <si>
    <t>564861111</t>
  </si>
  <si>
    <t>Podklad ze štěrkodrti ŠD s rozprostřením a zhutněním, po zhutnění tl. 200 mm</t>
  </si>
  <si>
    <t>2029933159</t>
  </si>
  <si>
    <t>ŠD fr. 8-32mm</t>
  </si>
  <si>
    <t>Doplnění konstrukce vozovky:</t>
  </si>
  <si>
    <t>ŠD fr. 0-32mm</t>
  </si>
  <si>
    <t>778</t>
  </si>
  <si>
    <t>ŠD fr. 16-32mm</t>
  </si>
  <si>
    <t>36</t>
  </si>
  <si>
    <t>565145111</t>
  </si>
  <si>
    <t>Asfaltový beton vrstva podkladní ACP 16 (obalované kamenivo střednězrnné - OKS) s rozprostřením a zhutněním v pruhu šířky do 3 m, po zhutnění tl. 60 mm</t>
  </si>
  <si>
    <t>-987106091</t>
  </si>
  <si>
    <t>37</t>
  </si>
  <si>
    <t>567122111</t>
  </si>
  <si>
    <t>Podklad ze směsi stmelené cementem SC bez dilatačních spár, s rozprostřením a zhutněním SC C 8/10 (KSC I), po zhutnění tl. 120 mm</t>
  </si>
  <si>
    <t>1567865344</t>
  </si>
  <si>
    <t>Kamenivo zpevněné cementem.</t>
  </si>
  <si>
    <t>38</t>
  </si>
  <si>
    <t>567132111</t>
  </si>
  <si>
    <t>Podklad ze směsi stmelené cementem SC bez dilatačních spár, s rozprostřením a zhutněním SC C 8/10 (KSC I), po zhutnění tl. 160 mm</t>
  </si>
  <si>
    <t>-438344105</t>
  </si>
  <si>
    <t>39</t>
  </si>
  <si>
    <t>567132113</t>
  </si>
  <si>
    <t>Podklad ze směsi stmelené cementem SC bez dilatačních spár, s rozprostřením a zhutněním SC C 8/10 (KSC I), po zhutnění tl. 180 mm</t>
  </si>
  <si>
    <t>-295890117</t>
  </si>
  <si>
    <t>40</t>
  </si>
  <si>
    <t>577134131</t>
  </si>
  <si>
    <t>Asfaltový beton vrstva obrusná ACO 11 (ABS) s rozprostřením a se zhutněním z modifikovaného asfaltu v pruhu šířky do 3 m, po zhutnění tl. 40 mm</t>
  </si>
  <si>
    <t>2116196764</t>
  </si>
  <si>
    <t>41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</si>
  <si>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</si>
  <si>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</si>
  <si>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837255785</t>
  </si>
  <si>
    <t>42</t>
  </si>
  <si>
    <t>58381007</t>
  </si>
  <si>
    <t>kostka dlažební žula drobná 8/10</t>
  </si>
  <si>
    <t>1665633105</t>
  </si>
  <si>
    <t>382*1,05 'Přepočtené koeficientem množství</t>
  </si>
  <si>
    <t>43</t>
  </si>
  <si>
    <t>58381134_R_99</t>
  </si>
  <si>
    <t>deska dlažební broušená žula 500x500mm tl 100mm</t>
  </si>
  <si>
    <t>na podkladě ÚRS</t>
  </si>
  <si>
    <t>-150866559</t>
  </si>
  <si>
    <t>43*1,05 'Přepočtené koeficientem množství</t>
  </si>
  <si>
    <t>44</t>
  </si>
  <si>
    <t>591412111</t>
  </si>
  <si>
    <t>Kladení dlažby z mozaiky komunikací pro pěší s vyplněním spár, s dvojím beraněním a se smetením přebytečného materiálu na vzdálenost do 3 m dvoubarevné a vícebarevné, s ložem tl. do 40 mm z kameniva</t>
  </si>
  <si>
    <t>-1238883269</t>
  </si>
  <si>
    <t>Nová konstrukce chodníku podél budov (broušená žulová dlažební deska 60x60x8 cm):</t>
  </si>
  <si>
    <t>1195</t>
  </si>
  <si>
    <t>Nová konstrukce chodníku podél budov (broušená žulová dlažební deska 30x60x8 cm):</t>
  </si>
  <si>
    <t>600</t>
  </si>
  <si>
    <t>Nová konstrukce chodníku podél budov (broušená žulová dlažební deska 15x60x8 cm):</t>
  </si>
  <si>
    <t>300</t>
  </si>
  <si>
    <t>45</t>
  </si>
  <si>
    <t>58381445_R_91a</t>
  </si>
  <si>
    <t>deska dlažební broušená Slezská žula světlá (60x60x8 cm)</t>
  </si>
  <si>
    <t>351160845</t>
  </si>
  <si>
    <t>1075*1,01 'Přepočtené koeficientem množství</t>
  </si>
  <si>
    <t>46</t>
  </si>
  <si>
    <t>58381445_R_91b</t>
  </si>
  <si>
    <t xml:space="preserve">deska dlažební broušená Slezská  žula tmavá (60x60x8 cm)</t>
  </si>
  <si>
    <t>1269381650</t>
  </si>
  <si>
    <t>120*1,01 'Přepočtené koeficientem množství</t>
  </si>
  <si>
    <t>47</t>
  </si>
  <si>
    <t>58381445_R_92a</t>
  </si>
  <si>
    <t>deska dlažební broušená Slezská žula světlá (30x60x8 cm)</t>
  </si>
  <si>
    <t>-13603324</t>
  </si>
  <si>
    <t>540*1,01 'Přepočtené koeficientem množství</t>
  </si>
  <si>
    <t>48</t>
  </si>
  <si>
    <t>58381445_R_92b</t>
  </si>
  <si>
    <t>deska dlažební broušená Slezská žula tmavá (30x60x8 cm)</t>
  </si>
  <si>
    <t>1128521860</t>
  </si>
  <si>
    <t>60*1,01 'Přepočtené koeficientem množství</t>
  </si>
  <si>
    <t>49</t>
  </si>
  <si>
    <t>58381445_R_93a</t>
  </si>
  <si>
    <t>deska dlažební broušená Slezská žula světlá (15x60x8 cm)</t>
  </si>
  <si>
    <t>405502041</t>
  </si>
  <si>
    <t>270*1,01 'Přepočtené koeficientem množství</t>
  </si>
  <si>
    <t>50</t>
  </si>
  <si>
    <t>58381445_R_93b</t>
  </si>
  <si>
    <t>deska dlažební broušená Slezská žula tmavá (15x60x8 cm)</t>
  </si>
  <si>
    <t>116171667</t>
  </si>
  <si>
    <t>30*1,01 'Přepočtené koeficientem množství</t>
  </si>
  <si>
    <t>51</t>
  </si>
  <si>
    <t>59245226_R_99</t>
  </si>
  <si>
    <t>dlažba z inženýrského kamene s výstupky nepravidelného tvaru, barva tmavě šedá 60/60mm</t>
  </si>
  <si>
    <t>536720054</t>
  </si>
  <si>
    <t>Poznámka k položce:_x000d_
Dle TN TZÚS 12.03.04</t>
  </si>
  <si>
    <t>137*1,05 'Přepočtené koeficientem množství</t>
  </si>
  <si>
    <t>52</t>
  </si>
  <si>
    <t>596211133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</si>
  <si>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C, pro plochy přes 300 m2</t>
  </si>
  <si>
    <t>-247362557</t>
  </si>
  <si>
    <t>53</t>
  </si>
  <si>
    <t>59245021_R_99</t>
  </si>
  <si>
    <t>dlažba betonová 200x200x60mm přírodní</t>
  </si>
  <si>
    <t>1879798975</t>
  </si>
  <si>
    <t>335*1,05 'Přepočtené koeficientem množství</t>
  </si>
  <si>
    <t>54</t>
  </si>
  <si>
    <t>59245019_R_99</t>
  </si>
  <si>
    <t>dlažba betonová pro nevidomé 200x200x60mm přírodní</t>
  </si>
  <si>
    <t>798026649</t>
  </si>
  <si>
    <t>6*1,05 'Přepočtené koeficientem množství</t>
  </si>
  <si>
    <t>55</t>
  </si>
  <si>
    <t>596212232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</si>
  <si>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C, pro plochy přes 100 do 300 m2</t>
  </si>
  <si>
    <t>1674488863</t>
  </si>
  <si>
    <t>56</t>
  </si>
  <si>
    <t>59245013_R_99</t>
  </si>
  <si>
    <t>betonová zámková dlažba 150x300(225,150)mm, tl. 80mm, barva šedá</t>
  </si>
  <si>
    <t>1009948927</t>
  </si>
  <si>
    <t>189*1,05 'Přepočtené koeficientem množství</t>
  </si>
  <si>
    <t>Ostatní konstrukce a práce, bourání</t>
  </si>
  <si>
    <t>57</t>
  </si>
  <si>
    <t>911381832</t>
  </si>
  <si>
    <t>Odstranění městské ochranné zábrany s naložením na dopravní prostředek průběžné nebo koncové délky 1 m, výšky 0,5 m</t>
  </si>
  <si>
    <t>1747956200</t>
  </si>
  <si>
    <t>58</t>
  </si>
  <si>
    <t>912111111</t>
  </si>
  <si>
    <t>Montáž zábrany parkovací tvaru sloupku do výšky 800 mm zabetonované</t>
  </si>
  <si>
    <t>kus</t>
  </si>
  <si>
    <t>1707062500</t>
  </si>
  <si>
    <t>59</t>
  </si>
  <si>
    <t>74910905_R_99</t>
  </si>
  <si>
    <t>sloupek z AL slitiny, barva černá, výšky 900mm, prům. 150mm + řetízek</t>
  </si>
  <si>
    <t>-707340361</t>
  </si>
  <si>
    <t>60</t>
  </si>
  <si>
    <t>912111113</t>
  </si>
  <si>
    <t>Montáž zábrany parkovací tvaru sloupku do výšky 800 mm přichycené šrouby</t>
  </si>
  <si>
    <t>-1025640433</t>
  </si>
  <si>
    <t>Poznámka k položce:_x000d_
1. V cenách jsou započteny i náklady na:_x000d_
a) montáž sloupku včetně upevňovacího materiálu,_x000d_
b) vykopání jamky a zabetonování u cen -1111, -1112,_x000d_
c) upevňovací patky včetně betonu a upevňovacího materiálu u ceny -1112._x000d_
2. V cenách nejsou započteny náklady na dodání zábrany, tyto se oceňují ve specifikaci.</t>
  </si>
  <si>
    <t>61</t>
  </si>
  <si>
    <t>74910307.R01</t>
  </si>
  <si>
    <t>zábrana pod kola 1000x230x130mm (oblouk)</t>
  </si>
  <si>
    <t>1984270630</t>
  </si>
  <si>
    <t>Poznámka k položce:_x000d_
Materiál: beton C25/30</t>
  </si>
  <si>
    <t>62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</si>
  <si>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</si>
  <si>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</si>
  <si>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597991301</t>
  </si>
  <si>
    <t>15+2+2</t>
  </si>
  <si>
    <t>63</t>
  </si>
  <si>
    <t>59217040</t>
  </si>
  <si>
    <t>obrubník betonový bezbariérový náběhový</t>
  </si>
  <si>
    <t>-98551644</t>
  </si>
  <si>
    <t>2+2</t>
  </si>
  <si>
    <t>64</t>
  </si>
  <si>
    <t>59217041</t>
  </si>
  <si>
    <t>obrubník betonový bezbariérový přímý</t>
  </si>
  <si>
    <t>4290775</t>
  </si>
  <si>
    <t>65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</si>
  <si>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</si>
  <si>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</si>
  <si>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306573516</t>
  </si>
  <si>
    <t>66</t>
  </si>
  <si>
    <t>PSB.30020100</t>
  </si>
  <si>
    <t>Chodníkový obrubník 1000x80x200 mm</t>
  </si>
  <si>
    <t>810258497</t>
  </si>
  <si>
    <t>30*1,1 'Přepočtené koeficientem množství</t>
  </si>
  <si>
    <t>67</t>
  </si>
  <si>
    <t>916241113</t>
  </si>
  <si>
    <t>Osazení obrubníku kamenného se zřízením lože, s vyplněním a zatřením spár cementovou maltou ležatého s boční opěrou z betonu prostého, do lože z betonu prostého</t>
  </si>
  <si>
    <t>-1448091255</t>
  </si>
  <si>
    <t>1050</t>
  </si>
  <si>
    <t>68</t>
  </si>
  <si>
    <t>58380374</t>
  </si>
  <si>
    <t>obrubník kamenný žulový přímý 120x250mm</t>
  </si>
  <si>
    <t>-947741471</t>
  </si>
  <si>
    <t>1050*1,05 'Přepočtené koeficientem množství</t>
  </si>
  <si>
    <t>69</t>
  </si>
  <si>
    <t>58380007_R_99</t>
  </si>
  <si>
    <t>obrubník kamenný ze štípané žuly 150x250x1000mm</t>
  </si>
  <si>
    <t>1013576321</t>
  </si>
  <si>
    <t>10*1,1 'Přepočtené koeficientem množství</t>
  </si>
  <si>
    <t>70</t>
  </si>
  <si>
    <t>919735113</t>
  </si>
  <si>
    <t>Řezání stávajícího živičného krytu nebo podkladu hloubky přes 100 do 150 mm</t>
  </si>
  <si>
    <t>1290161359</t>
  </si>
  <si>
    <t>8+6+4+93+5+55+2+2+28+40+2+30+2+5+5+7+7+25+5</t>
  </si>
  <si>
    <t>71</t>
  </si>
  <si>
    <t>919748111</t>
  </si>
  <si>
    <t>Provedení postřiku, popř. zdrsnění povrchu cementobetonového krytu nebo podkladu ochrannou emulzí</t>
  </si>
  <si>
    <t>398987741</t>
  </si>
  <si>
    <t>331*0,5</t>
  </si>
  <si>
    <t>72</t>
  </si>
  <si>
    <t>111625530</t>
  </si>
  <si>
    <t>emulze asfaltová rychleštěpná pro tryskové vysprávky</t>
  </si>
  <si>
    <t>809987651</t>
  </si>
  <si>
    <t>Poznámka k položce:_x000d_
Spojovací postřik po odřezání stáv. komunikace,, 10kg/m2.</t>
  </si>
  <si>
    <t>165,5*10*0,001</t>
  </si>
  <si>
    <t>73</t>
  </si>
  <si>
    <t>936001001</t>
  </si>
  <si>
    <t>Montáž prvků městské a zahradní architektury hmotnosti do 0,1 t</t>
  </si>
  <si>
    <t>1697016975</t>
  </si>
  <si>
    <t>Dělící žulový sloupek:</t>
  </si>
  <si>
    <t>74</t>
  </si>
  <si>
    <t>59231489_R_99</t>
  </si>
  <si>
    <t>dělící žulový sloupek (patník) pro pěší zónu</t>
  </si>
  <si>
    <t>673014851</t>
  </si>
  <si>
    <t>75</t>
  </si>
  <si>
    <t>59231599_R_99</t>
  </si>
  <si>
    <t>rekvizita historického hydrantu</t>
  </si>
  <si>
    <t>dle dodavatele</t>
  </si>
  <si>
    <t>1561981772</t>
  </si>
  <si>
    <t>76</t>
  </si>
  <si>
    <t>936104211</t>
  </si>
  <si>
    <t>Montáž odpadkového koše do betonové patky</t>
  </si>
  <si>
    <t>1710322853</t>
  </si>
  <si>
    <t>77</t>
  </si>
  <si>
    <t>74910130_R_99</t>
  </si>
  <si>
    <t>koš odpadkový 50L. ocelový se stříškou 315x315x1075mm, barva černá</t>
  </si>
  <si>
    <t>1311426061</t>
  </si>
  <si>
    <t>78</t>
  </si>
  <si>
    <t>936174311</t>
  </si>
  <si>
    <t>Montáž stojanu na kola přichyceného kotevními šrouby 5 kol</t>
  </si>
  <si>
    <t>1939559307</t>
  </si>
  <si>
    <t>79</t>
  </si>
  <si>
    <t>74910151_R_99</t>
  </si>
  <si>
    <t>stojan na kola na 5 kol jednostranný, kov 1005x600mm, barva černá</t>
  </si>
  <si>
    <t>1887683945</t>
  </si>
  <si>
    <t>80</t>
  </si>
  <si>
    <t>961044111</t>
  </si>
  <si>
    <t>Bourání základů z betonu prostého</t>
  </si>
  <si>
    <t>238235019</t>
  </si>
  <si>
    <t>Základy pod stáv. mobiliářem:</t>
  </si>
  <si>
    <t>0,8*0,5*0,5*(1+4+2)</t>
  </si>
  <si>
    <t>Základy pod stáv. čekárnou autobusů:</t>
  </si>
  <si>
    <t>0,8*0,5*0,5*4</t>
  </si>
  <si>
    <t>Základy pod stáv. prodejním stánkem:</t>
  </si>
  <si>
    <t>Základy pod stáv. zábradlím:</t>
  </si>
  <si>
    <t>0,8*0,5*0,5*10</t>
  </si>
  <si>
    <t>Základy pod stáv. sloupy VO:</t>
  </si>
  <si>
    <t>0,8*1,0*1,0*16</t>
  </si>
  <si>
    <t>997</t>
  </si>
  <si>
    <t>Přesun sutě</t>
  </si>
  <si>
    <t>81</t>
  </si>
  <si>
    <t>997002611</t>
  </si>
  <si>
    <t>Nakládání suti a vybouraných hmot na dopravní prostředek pro vodorovné přemístění</t>
  </si>
  <si>
    <t>-1343500673</t>
  </si>
  <si>
    <t>82</t>
  </si>
  <si>
    <t>997006512</t>
  </si>
  <si>
    <t>Vodorovná doprava suti na skládku s naložením na dopravní prostředek a složením přes 100 m do 1 km</t>
  </si>
  <si>
    <t>1949757490</t>
  </si>
  <si>
    <t>83</t>
  </si>
  <si>
    <t>997006519</t>
  </si>
  <si>
    <t>Vodorovná doprava suti na skládku s naložením na dopravní prostředek a složením Příplatek k ceně za každý další i započatý 1 km</t>
  </si>
  <si>
    <t>2055016967</t>
  </si>
  <si>
    <t>7754,41*19 'Přepočtené koeficientem množství</t>
  </si>
  <si>
    <t>84</t>
  </si>
  <si>
    <t>997013801</t>
  </si>
  <si>
    <t>Poplatek za uložení stavebního odpadu na skládce (skládkovné) z prostého betonu zatříděného do Katalogu odpadů pod kódem 170 101</t>
  </si>
  <si>
    <t>-1215389799</t>
  </si>
  <si>
    <t>85</t>
  </si>
  <si>
    <t>997013831</t>
  </si>
  <si>
    <t>Poplatek za uložení stavebního odpadu na skládce (skládkovné) směsného stavebního a demoličního zatříděného do Katalogu odpadů pod kódem 170 904</t>
  </si>
  <si>
    <t>-1316683074</t>
  </si>
  <si>
    <t>86</t>
  </si>
  <si>
    <t>997221845</t>
  </si>
  <si>
    <t>Poplatek za uložení stavebního odpadu na skládce (skládkovné) asfaltového bez obsahu dehtu zatříděného do Katalogu odpadů pod kódem 170 302</t>
  </si>
  <si>
    <t>908222752</t>
  </si>
  <si>
    <t>87</t>
  </si>
  <si>
    <t>997221855</t>
  </si>
  <si>
    <t>-778735146</t>
  </si>
  <si>
    <t>998</t>
  </si>
  <si>
    <t>Přesun hmot</t>
  </si>
  <si>
    <t>88</t>
  </si>
  <si>
    <t>998223011</t>
  </si>
  <si>
    <t>Přesun hmot pro pozemní komunikace s krytem dlážděným dopravní vzdálenost do 200 m jakékoliv délky objektu</t>
  </si>
  <si>
    <t>1834940839</t>
  </si>
  <si>
    <t>89</t>
  </si>
  <si>
    <t>998223091</t>
  </si>
  <si>
    <t>Přesun hmot pro pozemní komunikace s krytem dlážděným Příplatek k ceně za zvětšený přesun přes vymezenou největší dopravní vzdálenost do 1000 m</t>
  </si>
  <si>
    <t>-1852953574</t>
  </si>
  <si>
    <t>PSV</t>
  </si>
  <si>
    <t>Práce a dodávky PSV</t>
  </si>
  <si>
    <t>711</t>
  </si>
  <si>
    <t>Izolace proti vodě, vlhkosti a plynům</t>
  </si>
  <si>
    <t>90</t>
  </si>
  <si>
    <t>711161117</t>
  </si>
  <si>
    <t>Izolace proti zemní vlhkosti a beztlakové vodě nopovými fóliemi na ploše vodorovné V vrstva ochranná, odvětrávací a drenážní výška nopku 40,0 mm, tl. fólie do 2,0 mm</t>
  </si>
  <si>
    <t>1744598430</t>
  </si>
  <si>
    <t>Podél budov:</t>
  </si>
  <si>
    <t>(118+65+50+97)*2</t>
  </si>
  <si>
    <t>U kolejí:</t>
  </si>
  <si>
    <t>(157+4)*2</t>
  </si>
  <si>
    <t>721</t>
  </si>
  <si>
    <t>Zdravotechnika - kanalizace</t>
  </si>
  <si>
    <t>91</t>
  </si>
  <si>
    <t>721173706</t>
  </si>
  <si>
    <t>Potrubí z plastových trub polyetylenové svařované odpadní (svislé) DN 100</t>
  </si>
  <si>
    <t>-1944957296</t>
  </si>
  <si>
    <t>150*0,2</t>
  </si>
  <si>
    <t>767</t>
  </si>
  <si>
    <t>Konstrukce zámečnické</t>
  </si>
  <si>
    <t>92</t>
  </si>
  <si>
    <t>767161814</t>
  </si>
  <si>
    <t>Demontáž zábradlí rovného nerozebíratelný spoj hmotnosti 1 m zábradlí přes 20 kg</t>
  </si>
  <si>
    <t>1810066072</t>
  </si>
  <si>
    <t>93</t>
  </si>
  <si>
    <t>767995115</t>
  </si>
  <si>
    <t>Montáž ostatních atypických zámečnických konstrukcí hmotnosti přes 50 do 100 kg</t>
  </si>
  <si>
    <t>-2133123638</t>
  </si>
  <si>
    <t>94</t>
  </si>
  <si>
    <t>749.AE610a-SS</t>
  </si>
  <si>
    <t>autobusový přístřešek 4,22x1,855</t>
  </si>
  <si>
    <t>-1116237097</t>
  </si>
  <si>
    <t>95</t>
  </si>
  <si>
    <t>767996701</t>
  </si>
  <si>
    <t>Demontáž ostatních zámečnických konstrukcí o hmotnosti jednotlivých dílů řezáním do 50 kg</t>
  </si>
  <si>
    <t>-1652920269</t>
  </si>
  <si>
    <t>Čekárna autobusů:</t>
  </si>
  <si>
    <t>350*1</t>
  </si>
  <si>
    <t>Informační sloup:</t>
  </si>
  <si>
    <t>1*150</t>
  </si>
  <si>
    <t>Informační tabule:</t>
  </si>
  <si>
    <t>4*125</t>
  </si>
  <si>
    <t>Sloupky:</t>
  </si>
  <si>
    <t>2*5</t>
  </si>
  <si>
    <t>Prodejní stánek:</t>
  </si>
  <si>
    <t>750*1</t>
  </si>
  <si>
    <t>Mříže u stromů:</t>
  </si>
  <si>
    <t>Práce a dodávky M</t>
  </si>
  <si>
    <t>21-M</t>
  </si>
  <si>
    <t>Elektromontáže</t>
  </si>
  <si>
    <t>96</t>
  </si>
  <si>
    <t>210204011-D</t>
  </si>
  <si>
    <t>Demontáž stožárů osvětlení, bez zemních prací ocelových samostatně stojících, délky do 12 m</t>
  </si>
  <si>
    <t>604272883</t>
  </si>
  <si>
    <t>97</t>
  </si>
  <si>
    <t>210204104-D</t>
  </si>
  <si>
    <t>Demontáž výložníků osvětlení jednoramenných sloupových, hmotnosti přes 35 kg</t>
  </si>
  <si>
    <t>-2107165223</t>
  </si>
  <si>
    <t>98</t>
  </si>
  <si>
    <t>210204125-D</t>
  </si>
  <si>
    <t>Demontáž patic stožárů osvětlení litinových</t>
  </si>
  <si>
    <t>-1946758730</t>
  </si>
  <si>
    <t>99</t>
  </si>
  <si>
    <t>210204201-D</t>
  </si>
  <si>
    <t>Demontáž elektrovýzbroje stožárů osvětlení 1 okruh</t>
  </si>
  <si>
    <t>-1433071229</t>
  </si>
  <si>
    <t>SO 101.2 - Sanace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</si>
  <si>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</si>
  <si>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</si>
  <si>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2021124781</t>
  </si>
  <si>
    <t>Poznámka k položce:_x000d_
Výměry viz výkresy A2.1, A2.2, A2.3, A2.4, Průvodní zpráva „A“</t>
  </si>
  <si>
    <t>(382+43)*0,3</t>
  </si>
  <si>
    <t>778*0,3</t>
  </si>
  <si>
    <t>2095*0,3</t>
  </si>
  <si>
    <t>137*0,3</t>
  </si>
  <si>
    <t>189*0,3</t>
  </si>
  <si>
    <t>335*0,3</t>
  </si>
  <si>
    <t>6*0,3</t>
  </si>
  <si>
    <t>-1944506741</t>
  </si>
  <si>
    <t>1189,5*0,3 'Přepočtené koeficientem množství</t>
  </si>
  <si>
    <t>-1777989207</t>
  </si>
  <si>
    <t>1082536709</t>
  </si>
  <si>
    <t>1189,5*10 'Přepočtené koeficientem množství</t>
  </si>
  <si>
    <t>-1966186035</t>
  </si>
  <si>
    <t>-1036992933</t>
  </si>
  <si>
    <t>-1283071655</t>
  </si>
  <si>
    <t>1189,5*1,975</t>
  </si>
  <si>
    <t>-1171238140</t>
  </si>
  <si>
    <t>564751111</t>
  </si>
  <si>
    <t>Podklad nebo kryt z kameniva hrubého drceného vel. 32-63 mm s rozprostřením a zhutněním, po zhutnění tl. 150 mm</t>
  </si>
  <si>
    <t>1415022718</t>
  </si>
  <si>
    <t>Hutnění po 150mm:</t>
  </si>
  <si>
    <t>(382+43)*2</t>
  </si>
  <si>
    <t>778*2</t>
  </si>
  <si>
    <t>2095*2</t>
  </si>
  <si>
    <t>137*2</t>
  </si>
  <si>
    <t>189*2</t>
  </si>
  <si>
    <t>335*2</t>
  </si>
  <si>
    <t>6*2</t>
  </si>
  <si>
    <t>919726227</t>
  </si>
  <si>
    <t>Geotextilie tkaná pro vyztužení, separaci nebo filtraci z polyesteru, podélná/příčná pevnost v tahu 300/50 kN/m</t>
  </si>
  <si>
    <t>-72315680</t>
  </si>
  <si>
    <t>3965*1,05 'Přepočtené koeficientem množství</t>
  </si>
  <si>
    <t>SO 101.3 - Dopravní značení</t>
  </si>
  <si>
    <t>-233056114</t>
  </si>
  <si>
    <t>Poznámka k položce:_x000d_
Výměry viz výkresy B1.2.07A, B1.2.07B, B1.2.07C, C1.2.7D, Průvodní zpráva „A“</t>
  </si>
  <si>
    <t>Nové DZ:</t>
  </si>
  <si>
    <t>0,75*0,75*1*(9+6+3+12+12+4+1+2+4+5+1+2+4+2+5+1)</t>
  </si>
  <si>
    <t>Přemístěné (stávající) DZ:</t>
  </si>
  <si>
    <t>0,75*0,75*1*(4+8+1+2+3+1+3+1+2+1+1+4+1+4+1)</t>
  </si>
  <si>
    <t>830146453</t>
  </si>
  <si>
    <t>61,876*0,3 'Přepočtené koeficientem množství</t>
  </si>
  <si>
    <t>-897637195</t>
  </si>
  <si>
    <t>1405567617</t>
  </si>
  <si>
    <t>61,876*10 'Přepočtené koeficientem množství</t>
  </si>
  <si>
    <t>158982663</t>
  </si>
  <si>
    <t>1763757695</t>
  </si>
  <si>
    <t>955930531</t>
  </si>
  <si>
    <t>61,876*1,975</t>
  </si>
  <si>
    <t>-278029575</t>
  </si>
  <si>
    <t>61,876*1,1 'Přepočtené koeficientem množství</t>
  </si>
  <si>
    <t>914111111</t>
  </si>
  <si>
    <t>Montáž svislé dopravní značky základní velikosti do 1 m2 objímkami na sloupky nebo konzoly</t>
  </si>
  <si>
    <t>1791015637</t>
  </si>
  <si>
    <t>9+6+3+12+12+4+1+2+4+5+1+2+4+2+5+1</t>
  </si>
  <si>
    <t>4+8+1+2+3+1+3+1+2+1+1+4+1+4+1</t>
  </si>
  <si>
    <t>404_R_4411699</t>
  </si>
  <si>
    <t>značka dopravní svislá</t>
  </si>
  <si>
    <t>na podkladě CS ÚRS</t>
  </si>
  <si>
    <t>-1744541626</t>
  </si>
  <si>
    <t>914511112</t>
  </si>
  <si>
    <t>Montáž sloupku dopravních značek délky do 3,5 m do hliníkové patky</t>
  </si>
  <si>
    <t>593097227</t>
  </si>
  <si>
    <t>404452300</t>
  </si>
  <si>
    <t>sloupek pro dopravní značku Zn D 70mm v 3,5m</t>
  </si>
  <si>
    <t>1292292183</t>
  </si>
  <si>
    <t>40445241</t>
  </si>
  <si>
    <t>patka pro sloupek Al D 70mm</t>
  </si>
  <si>
    <t>1599365470</t>
  </si>
  <si>
    <t>40445254</t>
  </si>
  <si>
    <t>víčko plastové na sloupek D 70mm</t>
  </si>
  <si>
    <t>1357266548</t>
  </si>
  <si>
    <t>40445257</t>
  </si>
  <si>
    <t>svorka upínací na sloupek D 70mm</t>
  </si>
  <si>
    <t>-1574180554</t>
  </si>
  <si>
    <t>110*2</t>
  </si>
  <si>
    <t>915311113</t>
  </si>
  <si>
    <t>Vodorovné značení předformovaným termoplastem dopravní značky barevné velikosti do 5 m2</t>
  </si>
  <si>
    <t>974140597</t>
  </si>
  <si>
    <t>V10f:</t>
  </si>
  <si>
    <t>V13a:</t>
  </si>
  <si>
    <t>V12a:</t>
  </si>
  <si>
    <t>915321111</t>
  </si>
  <si>
    <t>Vodorovné značení předformovaným termoplastem přechod pro chodce z pásů šířky 0,5 m</t>
  </si>
  <si>
    <t>1549757389</t>
  </si>
  <si>
    <t>V07:</t>
  </si>
  <si>
    <t>(7,5*5,5)*1</t>
  </si>
  <si>
    <t>915331112</t>
  </si>
  <si>
    <t>Vodorovné značení předformovaným termoplastem čáry šířky 250 mm</t>
  </si>
  <si>
    <t>1516796005</t>
  </si>
  <si>
    <t>V10b:</t>
  </si>
  <si>
    <t>38*(2,5+5+5)</t>
  </si>
  <si>
    <t>393183334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</si>
  <si>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</si>
  <si>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</si>
  <si>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-50871015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</si>
  <si>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</si>
  <si>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</si>
  <si>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990241286</t>
  </si>
  <si>
    <t>966007113</t>
  </si>
  <si>
    <t>Odstranění vodorovného dopravního značení frézováním značeného barvou plošného</t>
  </si>
  <si>
    <t>-2093486517</t>
  </si>
  <si>
    <t>Přechod pro chodce:</t>
  </si>
  <si>
    <t>(7,5*5,5)*2</t>
  </si>
  <si>
    <t>1633798720</t>
  </si>
  <si>
    <t>997221551</t>
  </si>
  <si>
    <t>Vodorovná doprava suti bez naložení, ale se složením a s hrubým urovnáním ze sypkých materiálů, na vzdálenost do 1 km</t>
  </si>
  <si>
    <t>-1198914368</t>
  </si>
  <si>
    <t>997221559</t>
  </si>
  <si>
    <t>Vodorovná doprava suti bez naložení, ale se složením a s hrubým urovnáním Příplatek k ceně za každý další i započatý 1 km přes 1 km</t>
  </si>
  <si>
    <t>-353568718</t>
  </si>
  <si>
    <t>Poznámka k položce:_x000d_
Celkem 20km.</t>
  </si>
  <si>
    <t>44,808*19 'Přepočtené koeficientem množství</t>
  </si>
  <si>
    <t>-1574573651</t>
  </si>
  <si>
    <t>997221815</t>
  </si>
  <si>
    <t>165763134</t>
  </si>
  <si>
    <t>-597663822</t>
  </si>
  <si>
    <t>214008894</t>
  </si>
  <si>
    <t xml:space="preserve">SO 101.4.1 - Architektonický prvek  č.1</t>
  </si>
  <si>
    <t>Martin Pniok - BMCH</t>
  </si>
  <si>
    <t xml:space="preserve">    6 - Úpravy povrchů, podlahy a osazování výplní</t>
  </si>
  <si>
    <t>113107023</t>
  </si>
  <si>
    <t>Odstranění podkladu z kameniva drceného tl 300 mm při překopech ručně</t>
  </si>
  <si>
    <t>566901142</t>
  </si>
  <si>
    <t>Vyspravení podkladu po překopech ing sítí plochy do 15 m2 kamenivem hrubým drceným tl. 150 mm</t>
  </si>
  <si>
    <t>Úpravy povrchů, podlahy a osazování výplní</t>
  </si>
  <si>
    <t>631311234</t>
  </si>
  <si>
    <t>Mazanina tl do 240 mm z betonu prostého se zvýšenými nároky na prostředí tř. C 25/30</t>
  </si>
  <si>
    <t>631319013</t>
  </si>
  <si>
    <t>Příplatek k mazanině tl do 240 mm za přehlazení povrchu</t>
  </si>
  <si>
    <t>631319175</t>
  </si>
  <si>
    <t>Příplatek k mazanině tl do 240 mm za stržení povrchu spodní vrstvy před vložením výztuže</t>
  </si>
  <si>
    <t>631319197</t>
  </si>
  <si>
    <t>Příplatek k mazanině tl do 240 mm za plochu do 5 m2</t>
  </si>
  <si>
    <t>631351111</t>
  </si>
  <si>
    <t>Zřízení bednění otvorů a prostupů v podlahách</t>
  </si>
  <si>
    <t>631351112</t>
  </si>
  <si>
    <t>Odstranění bednění otvorů a prostupů v podlahách</t>
  </si>
  <si>
    <t>631362021</t>
  </si>
  <si>
    <t>Výztuž mazanin svařovanými sítěmi Kari</t>
  </si>
  <si>
    <t>953961214</t>
  </si>
  <si>
    <t>Kotvy chemickou patronou M 16 hl 125 mm do betonu, ŽB nebo kamene s vyvrtáním otvoru</t>
  </si>
  <si>
    <t>900001</t>
  </si>
  <si>
    <t xml:space="preserve">Dodávka a montáž  pamětní desky   1500*850 mm</t>
  </si>
  <si>
    <t>953965131</t>
  </si>
  <si>
    <t>Kotevní šroub pro chemické kotvy M 16 dl 190 mm</t>
  </si>
  <si>
    <t>Poplatek za uložení na skládce (skládkovné) stavebního odpadu směsného kód odpadu 170 904</t>
  </si>
  <si>
    <t>997221571</t>
  </si>
  <si>
    <t>Vodorovná doprava vybouraných hmot do 1 km</t>
  </si>
  <si>
    <t>997221579</t>
  </si>
  <si>
    <t>Příplatek ZKD 1 km u vodorovné dopravy vybouraných hmot</t>
  </si>
  <si>
    <t>997221612</t>
  </si>
  <si>
    <t>Nakládání vybouraných hmot na dopravní prostředky pro vodorovnou dopravu</t>
  </si>
  <si>
    <t>998018001</t>
  </si>
  <si>
    <t>Přesun hmot ruční pro budovy v do 6 m</t>
  </si>
  <si>
    <t>767995117</t>
  </si>
  <si>
    <t>Montáž atypických zámečnických konstrukcí</t>
  </si>
  <si>
    <t>553001</t>
  </si>
  <si>
    <t xml:space="preserve">Dodávka  upravené žlábkové kolejnice</t>
  </si>
  <si>
    <t>998767101</t>
  </si>
  <si>
    <t>Přesun hmot tonážní pro zámečnické konstrukce v objektech v do 6 m</t>
  </si>
  <si>
    <t xml:space="preserve">SO 101.4.2 - Architektonický prvek  č.2</t>
  </si>
  <si>
    <t>113106023</t>
  </si>
  <si>
    <t>Rozebrání dlažeb při překopech komunikací pro pěší ze zámkové dlažby ručně</t>
  </si>
  <si>
    <t>113107011</t>
  </si>
  <si>
    <t>Odstranění podkladu z kameniva těženého tl 100 mm při překopech ručně</t>
  </si>
  <si>
    <t>566901144</t>
  </si>
  <si>
    <t>Vyspravení podkladu po překopech ing sítí plochy do 15 m2 kamenivem hrubým drceným tl. 250 mm</t>
  </si>
  <si>
    <t>596211110</t>
  </si>
  <si>
    <t>Kladení zámkové dlažby komunikací pro pěší tl 60 mm skupiny A pl do 50 m2</t>
  </si>
  <si>
    <t>979051121</t>
  </si>
  <si>
    <t>Očištění zámkových dlaždic se spárováním z kameniva těženého při překopech inženýrských sítí</t>
  </si>
  <si>
    <t>Montáž atypických zámečnických konstrukcí hmotnosti do 100 kg</t>
  </si>
  <si>
    <t>767995116</t>
  </si>
  <si>
    <t>Montáž atypických zámečnických konstrukcí hmotnosti do 250 kg</t>
  </si>
  <si>
    <t>553002</t>
  </si>
  <si>
    <t xml:space="preserve">Dodávka pamětní  desky</t>
  </si>
  <si>
    <t xml:space="preserve">SO 101.4.3 - Architektonický prvek  č.3</t>
  </si>
  <si>
    <t>100</t>
  </si>
  <si>
    <t>D+M PRVKU č.3</t>
  </si>
  <si>
    <t>767995112</t>
  </si>
  <si>
    <t>Montáž atypických zámečnických konstrukcí hmotnosti do 10 kg</t>
  </si>
  <si>
    <t>553002.1</t>
  </si>
  <si>
    <t xml:space="preserve">Dodávka  Pamětní  desky</t>
  </si>
  <si>
    <t xml:space="preserve">SO 101.4.4 - Architektonický prvek  č.4</t>
  </si>
  <si>
    <t>553002.2</t>
  </si>
  <si>
    <t xml:space="preserve">Dodávka pamětní   desky 1500*300</t>
  </si>
  <si>
    <t>SO 101.5 - Ochrana stávajících inženýrských sítí</t>
  </si>
  <si>
    <t xml:space="preserve">    46-M - Zemní práce při extr.mont.pracích</t>
  </si>
  <si>
    <t>132201102</t>
  </si>
  <si>
    <t>Hloubení zapažených i nezapažených rýh šířky do 600 mm s urovnáním dna do předepsaného profilu a spádu v hornině tř. 3 přes 100 m3</t>
  </si>
  <si>
    <t>-1868927336</t>
  </si>
  <si>
    <t>8x inženýrských sítí:</t>
  </si>
  <si>
    <t>8*(165*0,6*0,5)</t>
  </si>
  <si>
    <t>480867405</t>
  </si>
  <si>
    <t>369*0,3 'Přepočtené koeficientem množství</t>
  </si>
  <si>
    <t>-158151298</t>
  </si>
  <si>
    <t>233335530</t>
  </si>
  <si>
    <t>369*10 'Přepočtené koeficientem množství</t>
  </si>
  <si>
    <t>-637413830</t>
  </si>
  <si>
    <t>-1314658520</t>
  </si>
  <si>
    <t>33378313</t>
  </si>
  <si>
    <t>369*1,975</t>
  </si>
  <si>
    <t>46-M</t>
  </si>
  <si>
    <t>Zemní práce při extr.mont.pracích</t>
  </si>
  <si>
    <t>460010024</t>
  </si>
  <si>
    <t>Vytyčení trasy vedení kabelového (podzemního) v zastavěném prostoru</t>
  </si>
  <si>
    <t>km</t>
  </si>
  <si>
    <t>-183305345</t>
  </si>
  <si>
    <t>8 inženýrských sítí:</t>
  </si>
  <si>
    <t>8*165/1000</t>
  </si>
  <si>
    <t>460421082</t>
  </si>
  <si>
    <t>Kabelové lože včetně podsypu, zhutnění a urovnání povrchu z písku nebo štěrkopísku tloušťky 5 cm nad kabel zakryté plastovou fólií, šířky lože přes 25 do 50 cm</t>
  </si>
  <si>
    <t>814766160</t>
  </si>
  <si>
    <t>8*165</t>
  </si>
  <si>
    <t>460520164</t>
  </si>
  <si>
    <t>Montáž trubek ochranných uložených volně do rýhy plastových tuhých,vnitřního průměru přes 90 do 110 mm</t>
  </si>
  <si>
    <t>514312836</t>
  </si>
  <si>
    <t>345_R_7135699</t>
  </si>
  <si>
    <t>chránička dělená, DN 110 HDPE</t>
  </si>
  <si>
    <t>128</t>
  </si>
  <si>
    <t>955850655</t>
  </si>
  <si>
    <t>1320*1,05 'Přepočtené koeficientem množství</t>
  </si>
  <si>
    <t>460528111</t>
  </si>
  <si>
    <t>Ochranná vrstva tělesa tvárnicového kabelovodu z betonové směsi měkké s vytvořením spádu, průměrné tl. 50 mm v otevřeném výkopu</t>
  </si>
  <si>
    <t>2016103655</t>
  </si>
  <si>
    <t>8*165*0,6</t>
  </si>
  <si>
    <t>460560243</t>
  </si>
  <si>
    <t>Zásyp kabelových rýh ručně s uložením výkopku ve vrstvách včetně zhutnění a urovnání povrchu šířky 50 cm hloubky 60 cm, v hornině třídy 3</t>
  </si>
  <si>
    <t>-1824988989</t>
  </si>
  <si>
    <t>58331200</t>
  </si>
  <si>
    <t>štěrkopísek netříděný zásypový</t>
  </si>
  <si>
    <t>-1443528551</t>
  </si>
  <si>
    <t>369,000*2,0</t>
  </si>
  <si>
    <t>SO 301 - Dešťová kanalizace</t>
  </si>
  <si>
    <t xml:space="preserve">    3 - Svislé a kompletní konstrukce</t>
  </si>
  <si>
    <t xml:space="preserve">    4 - Vodorovné konstrukce</t>
  </si>
  <si>
    <t xml:space="preserve">    8 - Trubní vedení</t>
  </si>
  <si>
    <t>131201201</t>
  </si>
  <si>
    <t>Hloubení zapažených jam a zářezů s urovnáním dna do předepsaného profilu a spádu v hornině tř. 3 do 100 m3</t>
  </si>
  <si>
    <t>1188537998</t>
  </si>
  <si>
    <t>Vstupní jáma pro protlak:</t>
  </si>
  <si>
    <t>(2,5*2,5)*2,3</t>
  </si>
  <si>
    <t>Cílová jáma pro protlak:</t>
  </si>
  <si>
    <t>(2,5*2,5)*3,6</t>
  </si>
  <si>
    <t>131201209</t>
  </si>
  <si>
    <t>Hloubení zapažených jam a zářezů s urovnáním dna do předepsaného profilu a spádu Příplatek k cenám za lepivost horniny tř. 3</t>
  </si>
  <si>
    <t>391662099</t>
  </si>
  <si>
    <t>36,875*0,3 'Přepočtené koeficientem množství</t>
  </si>
  <si>
    <t>132201202</t>
  </si>
  <si>
    <t>Hloubení zapažených i nezapažených rýh šířky přes 600 do 2 000 mm s urovnáním dna do předepsaného profilu a spádu v hornině tř. 3 přes 100 do 1 000 m3</t>
  </si>
  <si>
    <t>702697678</t>
  </si>
  <si>
    <t>Poznámka k položce:_x000d_
Výměry viz výkresy B2.2.01A, B2.2.01B, B2.2.01C, B2.2.01D_x000d_
Výměry viz výkresy B2.2.02A, B2.2.02B</t>
  </si>
  <si>
    <t>Přípojky dešťové kanalizace:</t>
  </si>
  <si>
    <t>(délka +1 m pro napojení na stáv. kanal. x průměrná hl.)</t>
  </si>
  <si>
    <t>(1+2,12)*1,0*2,1</t>
  </si>
  <si>
    <t>(1+2,5)*1,0*2,1</t>
  </si>
  <si>
    <t>(1+2,86)*1,0*2,1</t>
  </si>
  <si>
    <t>(1+3,17)*1,0*2,25</t>
  </si>
  <si>
    <t>(1+3,72)*1,0*2,25</t>
  </si>
  <si>
    <t>(1+4,05)*1,0*2,25</t>
  </si>
  <si>
    <t>(1+17,45)*1,0*2,35</t>
  </si>
  <si>
    <t>(1+8,56)*1,0*2,25</t>
  </si>
  <si>
    <t>(1+5,01)*1,0*2,25</t>
  </si>
  <si>
    <t>(1+2,24)*1,0*2,25</t>
  </si>
  <si>
    <t>(1+1,58)*1,0*2,25</t>
  </si>
  <si>
    <t>(1+6,0)*1,0*2,25</t>
  </si>
  <si>
    <t>(1+0,71)*1,0*2,25</t>
  </si>
  <si>
    <t>(1+3,33)*1,0*2,25</t>
  </si>
  <si>
    <t>(1+1,21)*1,0*2,25</t>
  </si>
  <si>
    <t>(1+8,05)*1,0*2,25</t>
  </si>
  <si>
    <t>(1+2,77)*1,0*2,25</t>
  </si>
  <si>
    <t>(6,77+1+58,04+1+2,53+1+5,1+1)*1,0*2,25</t>
  </si>
  <si>
    <t>(1+29,22)*1,0*2,25</t>
  </si>
  <si>
    <t>(1+2,7)*1,0*2,25</t>
  </si>
  <si>
    <t>(1+8,06)*1,0*2,25</t>
  </si>
  <si>
    <t>(1+15,3)*1,0*2,25</t>
  </si>
  <si>
    <t>(1+13,2)*1,0*2,25</t>
  </si>
  <si>
    <t>(1+17,5)*1,0*2,25</t>
  </si>
  <si>
    <t>Betonový štěrbinový žlab:</t>
  </si>
  <si>
    <t>42*0,6*0,5</t>
  </si>
  <si>
    <t>Polymerový žlab:</t>
  </si>
  <si>
    <t>50*0,6*0,5</t>
  </si>
  <si>
    <t>Drenážní potrubí:</t>
  </si>
  <si>
    <t>290*0,6*0,6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</si>
  <si>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</si>
  <si>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</si>
  <si>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183705887</t>
  </si>
  <si>
    <t>718,965*0,3 'Přepočtené koeficientem množství</t>
  </si>
  <si>
    <t>133201101</t>
  </si>
  <si>
    <t>Hloubení zapažených i nezapažených šachet s případným nutným přemístěním výkopku ve výkopišti v hornině tř. 3 do 100 m3</t>
  </si>
  <si>
    <t>-1836197523</t>
  </si>
  <si>
    <t>Šachty:</t>
  </si>
  <si>
    <t>(0,75*0,75*1,1)*3</t>
  </si>
  <si>
    <t>(0,75*0,75*1,4)*15</t>
  </si>
  <si>
    <t>(0,75*0,75*1,6)*1</t>
  </si>
  <si>
    <t>133201109</t>
  </si>
  <si>
    <t>Hloubení zapažených i nezapažených šachet s případným nutným přemístěním výkopku ve výkopišti v hornině tř. 3 Příplatek k cenám za lepivost horniny tř. 3</t>
  </si>
  <si>
    <t>-420682429</t>
  </si>
  <si>
    <t>14,569*0,3 'Přepočtené koeficientem množství</t>
  </si>
  <si>
    <t>141721216</t>
  </si>
  <si>
    <t>Řízený zemní protlak délky protlaku do 50 m v hornině tř. 1 až 4 včetně protlačení trub v hloubce do 6 m vnějšího průměru vrtu přes 225 do 250 mm</t>
  </si>
  <si>
    <t>1709801323</t>
  </si>
  <si>
    <t>55283929_R.99</t>
  </si>
  <si>
    <t>chránička ocelová 220x2 mm</t>
  </si>
  <si>
    <t>993686564</t>
  </si>
  <si>
    <t>25*1,03 'Přepočtené koeficientem množství</t>
  </si>
  <si>
    <t>151811132</t>
  </si>
  <si>
    <t>Zřízení pažicích boxů pro pažení a rozepření stěn rýh podzemního vedení hloubka výkopu do 4 m, šířka přes 1,2 do 2,5 m</t>
  </si>
  <si>
    <t>1914310364</t>
  </si>
  <si>
    <t>(1+2,12)*2</t>
  </si>
  <si>
    <t>(1+2,5)*2</t>
  </si>
  <si>
    <t>(1+2,86)*2</t>
  </si>
  <si>
    <t>(1+3,17)*2</t>
  </si>
  <si>
    <t>(1+3,72)*2</t>
  </si>
  <si>
    <t>(1+4,05)*2</t>
  </si>
  <si>
    <t>(1+17,45)*2</t>
  </si>
  <si>
    <t>(1+8,56)*2</t>
  </si>
  <si>
    <t>(1+5,01)*2</t>
  </si>
  <si>
    <t>(1+2,24)*2</t>
  </si>
  <si>
    <t>(1+1,58)*2</t>
  </si>
  <si>
    <t>(1+6,0)*2</t>
  </si>
  <si>
    <t>(1+0,71)*2</t>
  </si>
  <si>
    <t>(1+3,33)*2</t>
  </si>
  <si>
    <t>(1+1,21)*2</t>
  </si>
  <si>
    <t>(1+8,05)*2</t>
  </si>
  <si>
    <t>(1+2,77)*2</t>
  </si>
  <si>
    <t>(6,77+1+58,04+1+2,53+1+5,1+1)*2</t>
  </si>
  <si>
    <t>(1+29,22)*2</t>
  </si>
  <si>
    <t>(1+2,7)*2</t>
  </si>
  <si>
    <t>(1+8,06)*2</t>
  </si>
  <si>
    <t>(1+15,3)*2</t>
  </si>
  <si>
    <t>(1+13,2)*2</t>
  </si>
  <si>
    <t>(1+17,5)*2</t>
  </si>
  <si>
    <t>42*2</t>
  </si>
  <si>
    <t>50*2</t>
  </si>
  <si>
    <t>290*2</t>
  </si>
  <si>
    <t>((0,75*4)*1,1)*3</t>
  </si>
  <si>
    <t>((0,75*4)*1,4)*15</t>
  </si>
  <si>
    <t>((0,75*4)*1,6)*1</t>
  </si>
  <si>
    <t>((2,5+2,5)*2)*2,3</t>
  </si>
  <si>
    <t>((2,5+2,5)*2)*3,6</t>
  </si>
  <si>
    <t>151811232</t>
  </si>
  <si>
    <t>Odstranění pažicích boxů pro pažení a rozepření stěn rýh podzemního vedení hloubka výkopu do 4 m, šířka přes 1,2 do 2,5 m</t>
  </si>
  <si>
    <t>1616397933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</si>
  <si>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</si>
  <si>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</si>
  <si>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594268070</t>
  </si>
  <si>
    <t>36,875+718,965+14,569</t>
  </si>
  <si>
    <t>-1017033655</t>
  </si>
  <si>
    <t>565166555</t>
  </si>
  <si>
    <t>770,409*10 'Přepočtené koeficientem množství</t>
  </si>
  <si>
    <t>301112868</t>
  </si>
  <si>
    <t>1547876187</t>
  </si>
  <si>
    <t>-1603249582</t>
  </si>
  <si>
    <t>770,409*1,975</t>
  </si>
  <si>
    <t>-1352098145</t>
  </si>
  <si>
    <t>Výkop:</t>
  </si>
  <si>
    <t>718,965+14,569</t>
  </si>
  <si>
    <t>Obsyp potrubí:</t>
  </si>
  <si>
    <t>-2,12*1,0*(0,15+0,3)</t>
  </si>
  <si>
    <t>-2,5*1,0*(0,15+0,3)</t>
  </si>
  <si>
    <t>-2,86*1,0*(0,15+0,3)</t>
  </si>
  <si>
    <t>-3,17*1,0*(0,15+0,3)</t>
  </si>
  <si>
    <t>-3,72*1,0*(0,15+0,3)</t>
  </si>
  <si>
    <t>-4,05*1,0*(0,15+0,3)</t>
  </si>
  <si>
    <t>-17,45*1,0*(0,15+0,3)</t>
  </si>
  <si>
    <t>-8,56*1,0*(0,15+0,3)</t>
  </si>
  <si>
    <t>-5,01*1,0*(0,15+0,3)</t>
  </si>
  <si>
    <t>-2,24*1,0*(0,15+0,3)</t>
  </si>
  <si>
    <t>-1,58*1,0*(0,15+0,3)</t>
  </si>
  <si>
    <t>-6,0*1,0*(0,15+0,3)</t>
  </si>
  <si>
    <t>-0,71*1,0*(0,15+0,3)</t>
  </si>
  <si>
    <t>-3,33*1,0*(0,15+0,3)</t>
  </si>
  <si>
    <t>-1,21*1,0*(0,15+0,3)</t>
  </si>
  <si>
    <t>-8,05*1,0*(0,15+0,3)</t>
  </si>
  <si>
    <t>-2,77*1,0*(0,15+0,3)</t>
  </si>
  <si>
    <t>-(6,77+58,04+2,53+5,1+1)*1,0*(0,15+0,3)</t>
  </si>
  <si>
    <t>-29,22*1,0*(0,15+0,3)</t>
  </si>
  <si>
    <t>-2,7*1,0*(0,15+0,3)</t>
  </si>
  <si>
    <t>-8,06*1,0*(0,15+0,3)</t>
  </si>
  <si>
    <t>-15,3*1,0*(0,15+0,3)</t>
  </si>
  <si>
    <t>-13,2*1,0*(0,15+0,3)</t>
  </si>
  <si>
    <t>-17,5*1,0*(0,15+0,3)</t>
  </si>
  <si>
    <t>Lože drenáž:</t>
  </si>
  <si>
    <t>-290*0,25*0,6</t>
  </si>
  <si>
    <t>58344197.1</t>
  </si>
  <si>
    <t xml:space="preserve">kamenivo přírodní těžené  štěrkodrť frakce 0/63 (nepřípustné pro zásyp jsou popílek, hlušina (haldovina), struska a recykláty)</t>
  </si>
  <si>
    <t>1940002085</t>
  </si>
  <si>
    <t xml:space="preserve">Poznámka k položce:_x000d_
kamenivo přírodní těžené  štěrkodrť frakce 0/63 (nepřípustné pro zásyp jsou popílek, hlušina (haldovina), struska a recykláty)</t>
  </si>
  <si>
    <t>621,267*1,9</t>
  </si>
  <si>
    <t>-1242137925</t>
  </si>
  <si>
    <t>2,12*1,0*(0,15+0,3)</t>
  </si>
  <si>
    <t>2,5*1,0*(0,15+0,3)</t>
  </si>
  <si>
    <t>2,86*1,0*(0,15+0,3)</t>
  </si>
  <si>
    <t>3,17*1,0*(0,15+0,3)</t>
  </si>
  <si>
    <t>3,72*1,0*(0,15+0,3)</t>
  </si>
  <si>
    <t>4,05*1,0*(0,15+0,3)</t>
  </si>
  <si>
    <t>17,45*1,0*(0,15+0,3)</t>
  </si>
  <si>
    <t>8,56*1,0*(0,15+0,3)</t>
  </si>
  <si>
    <t>5,01*1,0*(0,15+0,3)</t>
  </si>
  <si>
    <t>2,24*1,0*(0,15+0,3)</t>
  </si>
  <si>
    <t>1,58*1,0*(0,15+0,3)</t>
  </si>
  <si>
    <t>6,0*1,0*(0,15+0,3)</t>
  </si>
  <si>
    <t>0,71*1,0*(0,15+0,3)</t>
  </si>
  <si>
    <t>3,33*1,0*(0,15+0,3)</t>
  </si>
  <si>
    <t>1,21*1,0*(0,15+0,3)</t>
  </si>
  <si>
    <t>8,05*1,0*(0,15+0,3)</t>
  </si>
  <si>
    <t>2,77*1,0*(0,15+0,3)</t>
  </si>
  <si>
    <t>(6,77+58,04+2,53+5,1+1)*1,0*(0,15+0,3)</t>
  </si>
  <si>
    <t>29,22*1,0*(0,15+0,3)</t>
  </si>
  <si>
    <t>2,7*1,0*(0,15+0,3)</t>
  </si>
  <si>
    <t>8,06*1,0*(0,15+0,3)</t>
  </si>
  <si>
    <t>15,3*1,0*(0,15+0,3)</t>
  </si>
  <si>
    <t>13,2*1,0*(0,15+0,3)</t>
  </si>
  <si>
    <t>17,5*1,0*(0,15+0,3)</t>
  </si>
  <si>
    <t>290*0,5*1,0</t>
  </si>
  <si>
    <t>58344121.1</t>
  </si>
  <si>
    <t>kamenivo přírodní těžené štěrkodrť frakce 0/8 (nepřípustné pro zásyp jsou popílek, hlušina (haldovina), struska a recykláty)</t>
  </si>
  <si>
    <t>-480660518</t>
  </si>
  <si>
    <t>Poznámka k položce:_x000d_
kamenivo přírodní těžené štěrkodrť frakce 0/8 (nepřípustné pro zásyp jsou popílek, hlušina (haldovina), struska a recykláty)</t>
  </si>
  <si>
    <t>(2,12*1,0*(0,15+0,3))*1,95</t>
  </si>
  <si>
    <t>(2,5*1,0*(0,15+0,3))*1,95</t>
  </si>
  <si>
    <t>(2,86*1,0*(0,15+0,3))*1,95</t>
  </si>
  <si>
    <t>(3,17*1,0*(0,15+0,3))*1,95</t>
  </si>
  <si>
    <t>(3,72*1,0*(0,15+0,3))*1,95</t>
  </si>
  <si>
    <t>(4,05*1,0*(0,15+0,3))*1,95</t>
  </si>
  <si>
    <t>(17,45*1,0*(0,15+0,3))*1,95</t>
  </si>
  <si>
    <t>(8,56*1,0*(0,15+0,3))*1,95</t>
  </si>
  <si>
    <t>(5,01*1,0*(0,15+0,3))*1,95</t>
  </si>
  <si>
    <t>(2,24*1,0*(0,15+0,3))*1,95</t>
  </si>
  <si>
    <t>(1,58*1,0*(0,15+0,3))*1,95</t>
  </si>
  <si>
    <t>(6,0*1,0*(0,15+0,3))*1,95</t>
  </si>
  <si>
    <t>(0,71*1,0*(0,15+0,3))*1,95</t>
  </si>
  <si>
    <t>(3,33*1,0*(0,15+0,3))*1,95</t>
  </si>
  <si>
    <t>(1,21*1,0*(0,15+0,3))*1,95</t>
  </si>
  <si>
    <t>(8,05*1,0*(0,15+0,3))*1,95</t>
  </si>
  <si>
    <t>(2,77*1,0*(0,15+0,3))*1,95</t>
  </si>
  <si>
    <t>((6,77+58,04+2,53+5,1+1)*1,0*(0,15+0,3))*1,95</t>
  </si>
  <si>
    <t>(29,22*1,0*(0,15+0,3))*1,95</t>
  </si>
  <si>
    <t>(2,7*1,0*(0,15+0,3))*1,95</t>
  </si>
  <si>
    <t>(8,06*1,0*(0,15+0,3))*1,95</t>
  </si>
  <si>
    <t>(15,3*1,0*(0,15+0,3))*1,95</t>
  </si>
  <si>
    <t>(13,2*1,0*(0,15+0,3))*1,95</t>
  </si>
  <si>
    <t>(17,5*1,0*(0,15+0,3))*1,95</t>
  </si>
  <si>
    <t>58343930</t>
  </si>
  <si>
    <t>kamenivo drcené hrubé frakce 16-32</t>
  </si>
  <si>
    <t>1940776748</t>
  </si>
  <si>
    <t>(290*0,5*1,0)*1,95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</si>
  <si>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</si>
  <si>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</si>
  <si>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126585182</t>
  </si>
  <si>
    <t>Svislé a kompletní konstrukce</t>
  </si>
  <si>
    <t>359901211</t>
  </si>
  <si>
    <t>Monitoring stok (kamerový systém) jakékoli výšky nová kanalizace</t>
  </si>
  <si>
    <t>-2040212197</t>
  </si>
  <si>
    <t>Vodorovné konstrukce</t>
  </si>
  <si>
    <t>451572111</t>
  </si>
  <si>
    <t>Lože pod potrubí, stoky a drobné objekty v otevřeném výkopu z kameniva drobného těženého 0 až 4 mm</t>
  </si>
  <si>
    <t>1018578875</t>
  </si>
  <si>
    <t>2,12*1,0*0,1</t>
  </si>
  <si>
    <t>2,5*1,0*0,1</t>
  </si>
  <si>
    <t>2,86*1,0*0,1</t>
  </si>
  <si>
    <t>3,17*1,0*0,1</t>
  </si>
  <si>
    <t>3,72*1,0*0,1</t>
  </si>
  <si>
    <t>4,05*1,0*0,1</t>
  </si>
  <si>
    <t>17,45*1,0*0,1</t>
  </si>
  <si>
    <t>8,56*1,0*0,1</t>
  </si>
  <si>
    <t>5,01*1,0*0,1</t>
  </si>
  <si>
    <t>2,24*1,0*0,1</t>
  </si>
  <si>
    <t>1,58*1,0*0,1</t>
  </si>
  <si>
    <t>6,0*1,0*0,1</t>
  </si>
  <si>
    <t>0,71*1,0*0,1</t>
  </si>
  <si>
    <t>3,33*1,0*0,1</t>
  </si>
  <si>
    <t>1,21*1,0*0,1</t>
  </si>
  <si>
    <t>8,05*1,0*0,1</t>
  </si>
  <si>
    <t>2,77*1,0*0,1</t>
  </si>
  <si>
    <t>(6,77+58,04+2,53+5,1+1)*1,0*0,1</t>
  </si>
  <si>
    <t>29,22*1,0*0,1</t>
  </si>
  <si>
    <t>2,7*1,0*0,1</t>
  </si>
  <si>
    <t>8,06*1,0*0,1</t>
  </si>
  <si>
    <t>15,3*1,0*0,1</t>
  </si>
  <si>
    <t>13,2*1,0*0,1</t>
  </si>
  <si>
    <t>17,5*1,0*0,1</t>
  </si>
  <si>
    <t>(0,75*0,75*0,1)*3</t>
  </si>
  <si>
    <t>(0,75*0,75*0,1)*15</t>
  </si>
  <si>
    <t>(0,75*0,75*0,1)*1</t>
  </si>
  <si>
    <t>452311151</t>
  </si>
  <si>
    <t>Podkladní a zajišťovací konstrukce z betonu prostého v otevřeném výkopu desky pod potrubí, stoky a drobné objekty z betonu tř. C 20/25</t>
  </si>
  <si>
    <t>-1979735838</t>
  </si>
  <si>
    <t>(0,75*0,75*0,15)*3</t>
  </si>
  <si>
    <t>(0,75*0,75*0,15)*15</t>
  </si>
  <si>
    <t>(0,75*0,75*0,15)*1</t>
  </si>
  <si>
    <t>Obetonování napojení přípojky:</t>
  </si>
  <si>
    <t>((8+5+11)*0,5*0,5)*2</t>
  </si>
  <si>
    <t>Lože pod štěrbinový žlab:</t>
  </si>
  <si>
    <t>(0,2*0,6)*42</t>
  </si>
  <si>
    <t>Lože pod polymerbetonový žlab:</t>
  </si>
  <si>
    <t>(0,2*0,6)*50</t>
  </si>
  <si>
    <t>Obetonování žlabové vpusti:</t>
  </si>
  <si>
    <t>(0,3*0,5)*3</t>
  </si>
  <si>
    <t>Trubní vedení</t>
  </si>
  <si>
    <t>871310310</t>
  </si>
  <si>
    <t>Montáž kanalizačního potrubí z plastů z polypropylenu PP hladkého plnostěnného SN 10 DN 150</t>
  </si>
  <si>
    <t>-1375654482</t>
  </si>
  <si>
    <t>2,12</t>
  </si>
  <si>
    <t>2,5</t>
  </si>
  <si>
    <t>2,86</t>
  </si>
  <si>
    <t>3,175</t>
  </si>
  <si>
    <t>3,72</t>
  </si>
  <si>
    <t>4,05</t>
  </si>
  <si>
    <t>17,45</t>
  </si>
  <si>
    <t>8,56</t>
  </si>
  <si>
    <t>5,01</t>
  </si>
  <si>
    <t>2,24</t>
  </si>
  <si>
    <t>1,58</t>
  </si>
  <si>
    <t>6,0</t>
  </si>
  <si>
    <t>3,33</t>
  </si>
  <si>
    <t>1,21</t>
  </si>
  <si>
    <t>8,05</t>
  </si>
  <si>
    <t>2,77</t>
  </si>
  <si>
    <t>6,77+58,04+2,53+5,1</t>
  </si>
  <si>
    <t>29,22</t>
  </si>
  <si>
    <t>2,7</t>
  </si>
  <si>
    <t>8,06</t>
  </si>
  <si>
    <t>15,3</t>
  </si>
  <si>
    <t>13,2</t>
  </si>
  <si>
    <t>17,5</t>
  </si>
  <si>
    <t>28617003</t>
  </si>
  <si>
    <t>trubka kanalizační PP plnostěnná třívrstvá DN 150x1000 mm SN 10</t>
  </si>
  <si>
    <t>397271860</t>
  </si>
  <si>
    <t>236,893*1,1 'Přepočtené koeficientem množství</t>
  </si>
  <si>
    <t>890311811</t>
  </si>
  <si>
    <t>Bourání šachet a jímek ručně velikosti obestavěného prostoru do 1,5 m3 ze železobetonu</t>
  </si>
  <si>
    <t>-1723259357</t>
  </si>
  <si>
    <t>892372111</t>
  </si>
  <si>
    <t>Tlakové zkoušky vodou zabezpečení konců potrubí při tlakových zkouškách DN do 300</t>
  </si>
  <si>
    <t>-2029875319</t>
  </si>
  <si>
    <t>16+3</t>
  </si>
  <si>
    <t>892381111</t>
  </si>
  <si>
    <t>Tlakové zkoušky vodou na potrubí DN 250, 300 nebo 350</t>
  </si>
  <si>
    <t>-1127472402</t>
  </si>
  <si>
    <t>894411311</t>
  </si>
  <si>
    <t>Osazení betonových nebo železobetonových dílců pro šachty skruží rovných</t>
  </si>
  <si>
    <t>1952812136</t>
  </si>
  <si>
    <t>16+16</t>
  </si>
  <si>
    <t>59223857</t>
  </si>
  <si>
    <t>skruž pro uliční vpusť horní betonová 450x295x50mm</t>
  </si>
  <si>
    <t>-1140916994</t>
  </si>
  <si>
    <t>59223854.R_99</t>
  </si>
  <si>
    <t>skruž pro uliční vpusť se sifonem pro PVC DN 150 450x570x50mm</t>
  </si>
  <si>
    <t>1588191224</t>
  </si>
  <si>
    <t>894414111</t>
  </si>
  <si>
    <t>Osazení betonových nebo železobetonových dílců pro šachty skruží základových (dno)</t>
  </si>
  <si>
    <t>192291592</t>
  </si>
  <si>
    <t>59223852</t>
  </si>
  <si>
    <t>dno pro uliční vpusť s kalovou prohlubní betonové 450x300x50mm</t>
  </si>
  <si>
    <t>2144709899</t>
  </si>
  <si>
    <t>59224348.R_99</t>
  </si>
  <si>
    <t>těsnění elastomerové pro spojení šachetních dílů DN 1000</t>
  </si>
  <si>
    <t>-226724831</t>
  </si>
  <si>
    <t>3*16</t>
  </si>
  <si>
    <t>899102211</t>
  </si>
  <si>
    <t>Demontáž poklopů litinových a ocelových včetně rámů, hmotnosti jednotlivě přes 50 do 100 Kg</t>
  </si>
  <si>
    <t>383106273</t>
  </si>
  <si>
    <t>899104112</t>
  </si>
  <si>
    <t>Osazení poklopů litinových a ocelových včetně rámů pro třídu zatížení D400, E600</t>
  </si>
  <si>
    <t>-1884957521</t>
  </si>
  <si>
    <t>28661935.R_99</t>
  </si>
  <si>
    <t>litinový rám s poklopem D 400</t>
  </si>
  <si>
    <t>1021978565</t>
  </si>
  <si>
    <t>899722114</t>
  </si>
  <si>
    <t>Krytí potrubí z plastů výstražnou fólií z PVC šířky 40 cm</t>
  </si>
  <si>
    <t>-1110733149</t>
  </si>
  <si>
    <t>919726122</t>
  </si>
  <si>
    <t>Geotextilie netkaná pro ochranu, separaci nebo filtraci měrná hmotnost přes 200 do 300 g/m2</t>
  </si>
  <si>
    <t>1748504967</t>
  </si>
  <si>
    <t>U drenáže:</t>
  </si>
  <si>
    <t>290*(1+0,5+1)</t>
  </si>
  <si>
    <t>935113111</t>
  </si>
  <si>
    <t>Osazení odvodňovacího žlabu s krycím roštem polymerbetonového šířky do 200 mm</t>
  </si>
  <si>
    <t>-509525546</t>
  </si>
  <si>
    <t>59227006</t>
  </si>
  <si>
    <t>žlab odvodňovací polymerbetonový se spádem dna 0,5% 1000x130x155/160mm</t>
  </si>
  <si>
    <t>-1293717303</t>
  </si>
  <si>
    <t>50*1,1 'Přepočtené koeficientem množství</t>
  </si>
  <si>
    <t>56241034</t>
  </si>
  <si>
    <t>rošt mřížkový D400 Pz dl 1m oka 30/20 pro žlab PE š 200mm</t>
  </si>
  <si>
    <t>-3073773</t>
  </si>
  <si>
    <t>935114122</t>
  </si>
  <si>
    <t>Štěrbinový odvodňovací betonový žlab se základem z betonu prostého a s obetonováním rozměru 450x500 mm bez obrubníku se spádem dna 0,5 %</t>
  </si>
  <si>
    <t>1374587947</t>
  </si>
  <si>
    <t>939326114</t>
  </si>
  <si>
    <t>Kanalizační vpusť železobetonová v odvodňovacích žlabech zpevněných letištních ploch do hloubky 1,5 m, s potěrem dna cementovou maltou, z betonu prostého tř. C 20/25 pro 3 mříže</t>
  </si>
  <si>
    <t>2040866196</t>
  </si>
  <si>
    <t>-138386577</t>
  </si>
  <si>
    <t>390966670</t>
  </si>
  <si>
    <t>528632050</t>
  </si>
  <si>
    <t>12,12*19 'Přepočtené koeficientem množství</t>
  </si>
  <si>
    <t>-1175864093</t>
  </si>
  <si>
    <t>998276101</t>
  </si>
  <si>
    <t>Přesun hmot pro trubní vedení hloubené z trub z plastických hmot nebo sklolaminátových pro vodovody nebo kanalizace v otevřeném výkopu dopravní vzdálenost do 15 m</t>
  </si>
  <si>
    <t>1064570265</t>
  </si>
  <si>
    <t>998276125</t>
  </si>
  <si>
    <t>Přesun hmot pro trubní vedení hloubené z trub z plastických hmot nebo sklolaminátových Příplatek k cenám za zvětšený přesun přes vymezenou největší dopravní vzdálenost přes 500 do 1000 m</t>
  </si>
  <si>
    <t>-498589154</t>
  </si>
  <si>
    <t>SO 401 - Veřejné osvětlení</t>
  </si>
  <si>
    <t>SO 401.1 - Elektroinstalace</t>
  </si>
  <si>
    <t>623 11 832</t>
  </si>
  <si>
    <t>Petr Kubala</t>
  </si>
  <si>
    <t>CZ6403301047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</si>
  <si>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</si>
  <si>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</si>
  <si>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</si>
  <si>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VRN9 - Ostatní náklady</t>
  </si>
  <si>
    <t>741372833</t>
  </si>
  <si>
    <t>Demontáž svítidel bez zachování funkčnosti (do suti) průmyslových výbojkových venkovních na stožáru přes 3 m</t>
  </si>
  <si>
    <t>CS ÚRS 2020 01</t>
  </si>
  <si>
    <t>79743402</t>
  </si>
  <si>
    <t>210040011</t>
  </si>
  <si>
    <t>Montáž sloupů a stožárů venkovního vedení nn bez výstroje ocelových trubkových včetně rozvozu, vztyčení, očíslování, složení do 12 m jednoduchých</t>
  </si>
  <si>
    <t>301947344</t>
  </si>
  <si>
    <t>1420596.100</t>
  </si>
  <si>
    <t>STOZAR AL KONICKY PRIRUBOVY SAL-75M (atyp) 180/76/60,(výška svítidla 8m), elox, Elast.</t>
  </si>
  <si>
    <t>256</t>
  </si>
  <si>
    <t>1184727104</t>
  </si>
  <si>
    <t>1420596.200</t>
  </si>
  <si>
    <t>STOZAR AL KONICKY PRIRUBOVY, SAL-5 120/60, 5m, elox, Elast.</t>
  </si>
  <si>
    <t>-1155121438</t>
  </si>
  <si>
    <t>1420596.300</t>
  </si>
  <si>
    <t>STOZAR AL KONICKY PRIRUBOVY , SAL-55 146/76/60, (výška svítidla 6m), elox, Elast.</t>
  </si>
  <si>
    <t>-154369129</t>
  </si>
  <si>
    <t>210192672</t>
  </si>
  <si>
    <t>Montáž ostatního příslušenství rozvoden kabelových vývodek do rozvaděčů litinových, hliníkových nebo plastových bez zhotovení otvorů, průměru přes 16 do 29 mm</t>
  </si>
  <si>
    <t>-1815221952</t>
  </si>
  <si>
    <t>10.037.440</t>
  </si>
  <si>
    <t xml:space="preserve">Vývodka kabelová IP65 s odlehcovací sponou a kontramaticí. Zkouška žhavou smyckou IEC 60 695-2-11 750° C. Pro teplotu prostredí maximálne + 70°C a minimálne -25°C, pri relativní vlhkosti vzduchu 50 % pri 40°C nebo 100 % pri 25°C. </t>
  </si>
  <si>
    <t>433296833</t>
  </si>
  <si>
    <t>210202013</t>
  </si>
  <si>
    <t>Montáž svítidel výbojkových se zapojením vodičů průmyslových nebo venkovních na výložník</t>
  </si>
  <si>
    <t>-456417602</t>
  </si>
  <si>
    <t>1626585</t>
  </si>
  <si>
    <t>Svítidlo veřejného osvětlení, LED, 72W, 3500K, sv.tok 8950 lm, měrný výkon 112 lm/W, (Specifikace A)</t>
  </si>
  <si>
    <t>2121397413</t>
  </si>
  <si>
    <t>1251588</t>
  </si>
  <si>
    <t xml:space="preserve">SVITIDLO KOULE 400/180 PMMA čirá  (Specifikace B)</t>
  </si>
  <si>
    <t>511133351</t>
  </si>
  <si>
    <t>1253777</t>
  </si>
  <si>
    <t xml:space="preserve">ZAKLADNA NA SVITIDLO OP E/Z/400 E27  (dle Specifikace B)</t>
  </si>
  <si>
    <t>1166301151</t>
  </si>
  <si>
    <t>1136646</t>
  </si>
  <si>
    <t xml:space="preserve">OPTICKA MRIZKA MALA NEREZ DOLNI /180/  (dle Specifikace B)</t>
  </si>
  <si>
    <t>-1537536834</t>
  </si>
  <si>
    <t>1642737</t>
  </si>
  <si>
    <t xml:space="preserve">SVĚTELNÝ ZDROJ LED  33W E27 "outdoor"  (dle Specifikace B)</t>
  </si>
  <si>
    <t>-292415543</t>
  </si>
  <si>
    <t>1145594</t>
  </si>
  <si>
    <t xml:space="preserve">SVITIDLO PRO PŘECHOD-250S 250W PRAVOSTRANNÉ  </t>
  </si>
  <si>
    <t>-843380876</t>
  </si>
  <si>
    <t>10.155.767</t>
  </si>
  <si>
    <t xml:space="preserve">Výbojka sodíková, 250W , E40 </t>
  </si>
  <si>
    <t>274669770</t>
  </si>
  <si>
    <t>210204103</t>
  </si>
  <si>
    <t>Montáž výložníků osvětlení jednoramenných sloupových, hmotnosti do 35 kg</t>
  </si>
  <si>
    <t>-1577768962</t>
  </si>
  <si>
    <t>1290336.100</t>
  </si>
  <si>
    <t xml:space="preserve">VYLOZNIK JEDNORAMENNÝ  1/2,5/0,7/5 elox</t>
  </si>
  <si>
    <t>1936892377</t>
  </si>
  <si>
    <t>1290336.300</t>
  </si>
  <si>
    <t>VYLOZNIK JEDNORAMENNÝ 1/1,5/0,7/5 elox</t>
  </si>
  <si>
    <t>-788946389</t>
  </si>
  <si>
    <t>210204105</t>
  </si>
  <si>
    <t>Montáž výložníků osvětlení dvouramenných sloupových, hmotnosti do 70 kg</t>
  </si>
  <si>
    <t>757766618</t>
  </si>
  <si>
    <t>1290336.200</t>
  </si>
  <si>
    <t>VYLOZNIK DVOURAMENNÝ 2/2,5/0,7/180/5 elox</t>
  </si>
  <si>
    <t>77390866</t>
  </si>
  <si>
    <t>1290336.400</t>
  </si>
  <si>
    <t>VYLOZNIK DVOURAMENNÝ (OBLOUKY) 14/2 fi60 elox</t>
  </si>
  <si>
    <t>-1705124873</t>
  </si>
  <si>
    <t>210204122</t>
  </si>
  <si>
    <t>Montáž patic stožárů osvětlení betonových</t>
  </si>
  <si>
    <t>-1053217287</t>
  </si>
  <si>
    <t>E.b70.100</t>
  </si>
  <si>
    <t>Betonový prefabrikát základu stožáru, rozměr 400x400x1200, hmotnost 296 kg</t>
  </si>
  <si>
    <t>-756611256</t>
  </si>
  <si>
    <t>E.b60.100</t>
  </si>
  <si>
    <t>Betonový prefabrikát základu stožáru, rozměr 330x3300x1100, hmotnost 170 kg</t>
  </si>
  <si>
    <t>403640390</t>
  </si>
  <si>
    <t>E.b50.100</t>
  </si>
  <si>
    <t>Betonový prefabrikát základu stožáru, rozměr 240x240x900, hmotnost 92 kg</t>
  </si>
  <si>
    <t>-1172870844</t>
  </si>
  <si>
    <t>210204201</t>
  </si>
  <si>
    <t>Montáž elektrovýzbroje stožárů osvětlení 1 okruh</t>
  </si>
  <si>
    <t>-1493607561</t>
  </si>
  <si>
    <t>1152052</t>
  </si>
  <si>
    <t xml:space="preserve">STOŽÁROVÁ ROZVODNICE s pojistkou 1xE14 IP54 </t>
  </si>
  <si>
    <t>11883588</t>
  </si>
  <si>
    <t>1537538.100</t>
  </si>
  <si>
    <t xml:space="preserve">VYZBROJ STOZAROVA  (sada řadových svorek, řadová pojistka, přepěťová ochrana T2), montáž na liště DIN TS35</t>
  </si>
  <si>
    <t>890073970</t>
  </si>
  <si>
    <t>1135130</t>
  </si>
  <si>
    <t>LISTA DIN TS35 ZN0.4 S SENDZIMIR /40CM/</t>
  </si>
  <si>
    <t>-2034015973</t>
  </si>
  <si>
    <t>210220020</t>
  </si>
  <si>
    <t>Montáž uzemňovacího vedení s upevněním, propojením a připojením pomocí svorek v zemi s izolací spojů vodičů FeZn páskou průřezu do 120 mm2 v městské zástavbě</t>
  </si>
  <si>
    <t>-1039005545</t>
  </si>
  <si>
    <t>35442062</t>
  </si>
  <si>
    <t>pás zemnící 30x4mm FeZn</t>
  </si>
  <si>
    <t>1442631546</t>
  </si>
  <si>
    <t>541,5*1,05 "Přepočtené koeficientem množství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</si>
  <si>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</si>
  <si>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</si>
  <si>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-1032141266</t>
  </si>
  <si>
    <t>KOVO24167</t>
  </si>
  <si>
    <t>DRÁT pr. 10 Nerez V4A</t>
  </si>
  <si>
    <t>-713403732</t>
  </si>
  <si>
    <t>43,4*1,05 "Přepočtené koeficientem množství</t>
  </si>
  <si>
    <t>210220302</t>
  </si>
  <si>
    <t>Montáž hromosvodného vedení svorek se 3 a vícešrouby</t>
  </si>
  <si>
    <t>-984673101</t>
  </si>
  <si>
    <t>KOVO24242</t>
  </si>
  <si>
    <t>Svorka NEREZ/V4A, odbočná a spojovací pro páskové i kruhové vodiče</t>
  </si>
  <si>
    <t>-1341370621</t>
  </si>
  <si>
    <t>35442041</t>
  </si>
  <si>
    <t>svorka uzemnění nerez k jímací tyči</t>
  </si>
  <si>
    <t>116019820</t>
  </si>
  <si>
    <t>8500035510</t>
  </si>
  <si>
    <t>Antikorozní páska.</t>
  </si>
  <si>
    <t>-1140861648</t>
  </si>
  <si>
    <t>210220361</t>
  </si>
  <si>
    <t>Montáž hromosvodného vedení zemnících desek a tyčí s připojením na svodové nebo uzemňovací vedení bez příslušenství tyčí, délky do 2 m</t>
  </si>
  <si>
    <t>260031558</t>
  </si>
  <si>
    <t>1327921</t>
  </si>
  <si>
    <t>ZEMNICI TYC ZT 1500 NEREZ</t>
  </si>
  <si>
    <t>1470307216</t>
  </si>
  <si>
    <t>210812011</t>
  </si>
  <si>
    <t>Montáž izolovaných kabelů měděných do 1 kV bez ukončení plných a kulatých (CYKY, CHKE-R,...) uložených volně nebo v liště počtu a průřezu žil 3x1,5 až 6 mm2</t>
  </si>
  <si>
    <t>607947460</t>
  </si>
  <si>
    <t>34111030</t>
  </si>
  <si>
    <t>kabel silový s Cu jádrem 1kV 3x1,5mm2</t>
  </si>
  <si>
    <t>646012562</t>
  </si>
  <si>
    <t>380*1,1 "Přepočtené koeficientem množství</t>
  </si>
  <si>
    <t>34111036</t>
  </si>
  <si>
    <t>kabel silový s Cu jádrem 1kV 3x2,5mm2</t>
  </si>
  <si>
    <t>269037595</t>
  </si>
  <si>
    <t>100*1,1 "Přepočtené koeficientem množství</t>
  </si>
  <si>
    <t>34111048</t>
  </si>
  <si>
    <t>kabel silový s Cu jádrem 1kV 3x6mm2</t>
  </si>
  <si>
    <t>-363427806</t>
  </si>
  <si>
    <t>360*1,1 "Přepočtené koeficientem množství</t>
  </si>
  <si>
    <t>210812063</t>
  </si>
  <si>
    <t>Montáž izolovaných kabelů měděných do 1 kV bez ukončení plných a kulatých (CYKY, CHKE-R,...) uložených volně nebo v liště počtu a průřezu žil 5x4 až 6 mm2</t>
  </si>
  <si>
    <t>590091934</t>
  </si>
  <si>
    <t>34111098</t>
  </si>
  <si>
    <t>kabel silový s Cu jádrem 1kV 5x4mm2</t>
  </si>
  <si>
    <t>605794501</t>
  </si>
  <si>
    <t>390*1,1 "Přepočtené koeficientem množství</t>
  </si>
  <si>
    <t>34111100</t>
  </si>
  <si>
    <t>kabel silový s Cu jádrem 1kV 5x6mm2</t>
  </si>
  <si>
    <t>1448156262</t>
  </si>
  <si>
    <t>940*1,1 "Přepočtené koeficientem množství</t>
  </si>
  <si>
    <t>741112112</t>
  </si>
  <si>
    <t>Montáž krabic elektroinstalačních bez napojení na trubky a lišty, demontáže a montáže víčka a přístroje rozvodek se zapojením vodičů na svorkovnici nástěnných plastových čtyřhranných pro vodiče Ø 6 mm2</t>
  </si>
  <si>
    <t>1152536112</t>
  </si>
  <si>
    <t>10.973.987</t>
  </si>
  <si>
    <t>Krabicová rozvodka se svorkovnicí, rozměr 130x130x77, připojitelnost vodičů do 6mm2</t>
  </si>
  <si>
    <t>-358629851</t>
  </si>
  <si>
    <t>741130001</t>
  </si>
  <si>
    <t>Ukončení vodičů izolovaných s označením a zapojením v rozváděči nebo na přístroji, průřezu žíly do 2,5 mm2</t>
  </si>
  <si>
    <t>-693593802</t>
  </si>
  <si>
    <t>741130003</t>
  </si>
  <si>
    <t>Ukončení vodičů izolovaných s označením a zapojením v rozváděči nebo na přístroji, průřezu žíly do 4 mm2</t>
  </si>
  <si>
    <t>-394014069</t>
  </si>
  <si>
    <t>741130004</t>
  </si>
  <si>
    <t>Ukončení vodičů izolovaných s označením a zapojením v rozváděči nebo na přístroji, průřezu žíly do 6 mm2</t>
  </si>
  <si>
    <t>566107955</t>
  </si>
  <si>
    <t>741313082</t>
  </si>
  <si>
    <t>Montáž zásuvek domovních se zapojením vodičů šroubové připojení venkovní nebo mokré, provedení 2P + PE</t>
  </si>
  <si>
    <t>113127392</t>
  </si>
  <si>
    <t>ABB.55182760</t>
  </si>
  <si>
    <t>Zásuvka hlníková jednonásobná s víčkem a kovovou šroub. průchodkou, Al, IP55</t>
  </si>
  <si>
    <t>66784658</t>
  </si>
  <si>
    <t>220182021</t>
  </si>
  <si>
    <t>Uložení trubky HDPE do výkopu včetně fixace</t>
  </si>
  <si>
    <t>26738246</t>
  </si>
  <si>
    <t>34571351</t>
  </si>
  <si>
    <t>trubka elektroinstalační ohebná dvouplášťová korugovaná (chránička) D 41/50mm, HDPE+LDPE</t>
  </si>
  <si>
    <t>1745050955</t>
  </si>
  <si>
    <t>340*1,05 "Přepočtené koeficientem množství</t>
  </si>
  <si>
    <t>34571350</t>
  </si>
  <si>
    <t>trubka elektroinstalační ohebná dvouplášťová korugovaná (chránička) D 32/40mm, HDPE+LDPE</t>
  </si>
  <si>
    <t>-1657577086</t>
  </si>
  <si>
    <t>840*1,05 "Přepočtené koeficientem množství</t>
  </si>
  <si>
    <t>10.074.781</t>
  </si>
  <si>
    <t>Spojka násuvná PE pro korugované chráničky 50 mm, IP 40.</t>
  </si>
  <si>
    <t>-383182472</t>
  </si>
  <si>
    <t>10.077.368</t>
  </si>
  <si>
    <t xml:space="preserve">Těsnící kroužek pro korugované chráničky  50 mm, IP 67.</t>
  </si>
  <si>
    <t>7726346</t>
  </si>
  <si>
    <t>10.074.780</t>
  </si>
  <si>
    <t>Spojka násuvná PE pro korugované chráničky 40 mm, IP 40.</t>
  </si>
  <si>
    <t>1788848063</t>
  </si>
  <si>
    <t>10.152.101</t>
  </si>
  <si>
    <t>Těsnící kroužek pro korugované chráničky 40 mm, IP 67.</t>
  </si>
  <si>
    <t>-2068022908</t>
  </si>
  <si>
    <t>741810003</t>
  </si>
  <si>
    <t>Zkoušky a prohlídky elektrických rozvodů a zařízení celková prohlídka a vyhotovení revizní zprávy pro objem montážních prací přes 500 do 1000 tis. Kč</t>
  </si>
  <si>
    <t>-439522512</t>
  </si>
  <si>
    <t>460070554</t>
  </si>
  <si>
    <t>Hloubení nezapažených jam ručně pro ostatní konstrukce s přemístěním výkopku do vzdálenosti 3 m od okraje jámy nebo naložením na dopravní prostředek, včetně zásypu, zhutnění a urovnání povrchu pro základy signalizačních zařízení světelné signalizace stožárů s patkou na základovém rámu, v hornině třídy 4</t>
  </si>
  <si>
    <t>-1791856848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</si>
  <si>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</si>
  <si>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</si>
  <si>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1008517285</t>
  </si>
  <si>
    <t>460560164</t>
  </si>
  <si>
    <t>Zásyp kabelových rýh ručně s uložením výkopku ve vrstvách včetně zhutnění a urovnání povrchu šířky 35 cm hloubky 80 cm, v hornině třídy 4</t>
  </si>
  <si>
    <t>957798543</t>
  </si>
  <si>
    <t>460150294</t>
  </si>
  <si>
    <t>Hloubení zapažených i nezapažených kabelových rýh ručně včetně urovnání dna s přemístěním výkopku do vzdálenosti 3 m od okraje jámy nebo naložením na dopravní prostředek šířky 50 cm, hloubky 110 cm, v hornině třídy 4</t>
  </si>
  <si>
    <t>-900305618</t>
  </si>
  <si>
    <t>460560294</t>
  </si>
  <si>
    <t>Zásyp kabelových rýh ručně s uložením výkopku ve vrstvách včetně zhutnění a urovnání povrchu šířky 50 cm hloubky 110 cm, v hornině třídy 4</t>
  </si>
  <si>
    <t>573548404</t>
  </si>
  <si>
    <t>460421101</t>
  </si>
  <si>
    <t>Kabelové lože včetně podsypu, zhutnění a urovnání povrchu z písku nebo štěrkopísku tloušťky 10 cm nad kabel bez zakrytí, šířky do 65 cm</t>
  </si>
  <si>
    <t>1406226983</t>
  </si>
  <si>
    <t>460490014</t>
  </si>
  <si>
    <t>Krytí kabelů, spojek, koncovek a odbočnic kabelů výstražnou fólií z PVC včetně vyrovnání povrchu rýhy, rozvinutí a uložení fólie do rýhy, fólie šířky do 40cm</t>
  </si>
  <si>
    <t>-1506974558</t>
  </si>
  <si>
    <t>ANT699</t>
  </si>
  <si>
    <t>Folie červená 330x100 BLESK</t>
  </si>
  <si>
    <t>-1902511238</t>
  </si>
  <si>
    <t>VRN1</t>
  </si>
  <si>
    <t>Průzkumné, geodetické a projektové práce</t>
  </si>
  <si>
    <t>012002000</t>
  </si>
  <si>
    <t>Geodetické práce</t>
  </si>
  <si>
    <t>kpl</t>
  </si>
  <si>
    <t>1024</t>
  </si>
  <si>
    <t>-302281201</t>
  </si>
  <si>
    <t>VRN2</t>
  </si>
  <si>
    <t>Příprava staveniště</t>
  </si>
  <si>
    <t>020001000</t>
  </si>
  <si>
    <t xml:space="preserve">Složení dovezeného materiálu, jeho uskladnění a zajištění na/do blízkosti místa jeho montáže, kompletace, instalace, apod.. </t>
  </si>
  <si>
    <t>-217830403</t>
  </si>
  <si>
    <t>VRN9</t>
  </si>
  <si>
    <t>Ostatní náklady</t>
  </si>
  <si>
    <t>090001000</t>
  </si>
  <si>
    <t>Doprava materiálu na staveniště</t>
  </si>
  <si>
    <t>kp</t>
  </si>
  <si>
    <t>-260067919</t>
  </si>
  <si>
    <t>094002000</t>
  </si>
  <si>
    <t>Ekologická likvidace odpadu z realizační činnosti</t>
  </si>
  <si>
    <t>-2069674261</t>
  </si>
  <si>
    <t>SO 401.2 - Rozvaděč RVO</t>
  </si>
  <si>
    <t xml:space="preserve">    741 - Elektroinstalace - silnoproud</t>
  </si>
  <si>
    <t>HZS - Hodinové zúčtovací sazby</t>
  </si>
  <si>
    <t>741</t>
  </si>
  <si>
    <t>Elektroinstalace - silnoproud</t>
  </si>
  <si>
    <t>741110511</t>
  </si>
  <si>
    <t>Montáž lišt a kanálků elektroinstalačních se spojkami, ohyby a rohy a s nasunutím do krabic vkládacích s víčkem, šířky do 60 mm</t>
  </si>
  <si>
    <t>-440533879</t>
  </si>
  <si>
    <t>8500062812</t>
  </si>
  <si>
    <t>Kanál rozváděčový,teplotní odolnost: -20 ... 60 °C, materiál: PVC , barva: šedá , vnější rozměr: 40×60 mm , vnitřní rozměr: 36×56 mm</t>
  </si>
  <si>
    <t>-1629016944</t>
  </si>
  <si>
    <t>8500461210</t>
  </si>
  <si>
    <t>Lišta nosná DIN plná, 1 m</t>
  </si>
  <si>
    <t>-389918716</t>
  </si>
  <si>
    <t>741120401</t>
  </si>
  <si>
    <t>Montáž vodičů izolovaných měděných drátovacích bez ukončení v rozváděčích plných (CY), průřezu žily 0,35 až 6 mm2</t>
  </si>
  <si>
    <t>-780762550</t>
  </si>
  <si>
    <t>34140841</t>
  </si>
  <si>
    <t>vodič izolovaný s Cu jádrem 2,50mm2</t>
  </si>
  <si>
    <t>-1092629618</t>
  </si>
  <si>
    <t>1221944</t>
  </si>
  <si>
    <t>PROPOJOVACI LISTA G3L-1000-10C</t>
  </si>
  <si>
    <t>1067922536</t>
  </si>
  <si>
    <t>741120403</t>
  </si>
  <si>
    <t>Montáž vodičů izolovaných měděných drátovacích bez ukončení v rozváděčích plných (CY), průřezu žily 10 až 16 mm2</t>
  </si>
  <si>
    <t>-255419311</t>
  </si>
  <si>
    <t>34142159</t>
  </si>
  <si>
    <t>vodič silový s Cu jádrem 16mm2</t>
  </si>
  <si>
    <t>459632649</t>
  </si>
  <si>
    <t>741231002</t>
  </si>
  <si>
    <t>Montáž svorkovnic do rozváděčů s popisnými štítky se zapojením vodičů na jedné straně řadových, průřezové plochy vodičů do 6 mm2</t>
  </si>
  <si>
    <t>2094992564</t>
  </si>
  <si>
    <t>34562174</t>
  </si>
  <si>
    <t>svornice řadová šroubovací nízkého napětí a průřezem vodiče 6mm2</t>
  </si>
  <si>
    <t>-1845759724</t>
  </si>
  <si>
    <t>34562188</t>
  </si>
  <si>
    <t>přepážka koncová svorkovnice řadové nízkého napětí a průřezem vodiče 6mm2</t>
  </si>
  <si>
    <t>323828436</t>
  </si>
  <si>
    <t>34562192</t>
  </si>
  <si>
    <t>přepážka středová svorkovnice řadové nízkého napětí a průřezem vodiče 6mm2</t>
  </si>
  <si>
    <t>-1919296859</t>
  </si>
  <si>
    <t>34562265</t>
  </si>
  <si>
    <t>svěrka koncová řadové svorkovnice lišty 35</t>
  </si>
  <si>
    <t>1344754268</t>
  </si>
  <si>
    <t>741231006</t>
  </si>
  <si>
    <t>Montáž svorkovnic do rozváděčů s popisnými štítky se zapojením vodičů na jedné straně řadových, průřezové plochy vodičů do 50 mm2</t>
  </si>
  <si>
    <t>-1753258420</t>
  </si>
  <si>
    <t>10.074.912</t>
  </si>
  <si>
    <t>Svorka řadová bílá pro vodič průřezu až 70mm2</t>
  </si>
  <si>
    <t>-1507550860</t>
  </si>
  <si>
    <t>10.735.655</t>
  </si>
  <si>
    <t>Svorka řadová zelená pro vodič průřezu až 70mm2</t>
  </si>
  <si>
    <t>-1589440593</t>
  </si>
  <si>
    <t>741231012</t>
  </si>
  <si>
    <t>Montáž svorkovnic do rozváděčů s popisnými štítky se zapojením vodičů na jedné straně ochranných</t>
  </si>
  <si>
    <t>1795736992</t>
  </si>
  <si>
    <t>EL1000010</t>
  </si>
  <si>
    <t>Můstek PE 15 (svorkovnice 15x16mm2), nekrytý IP00, zelený, 63A, na DIN</t>
  </si>
  <si>
    <t>170000488</t>
  </si>
  <si>
    <t>EL1000008</t>
  </si>
  <si>
    <t>Můstek N 15 (svorkovnice 15x16mm2), nekrytý IP00, modrý, 63A, na DIN</t>
  </si>
  <si>
    <t>1392814146</t>
  </si>
  <si>
    <t>741311002</t>
  </si>
  <si>
    <t>Montáž spínačů speciálních se zapojením vodičů soumrakových</t>
  </si>
  <si>
    <t>681943825</t>
  </si>
  <si>
    <t>10.073.099</t>
  </si>
  <si>
    <t>Soumrakový spínač kombinovaný se spínacími hodinami, včetně venkovního čidla</t>
  </si>
  <si>
    <t>-761587029</t>
  </si>
  <si>
    <t>741312501</t>
  </si>
  <si>
    <t>Montáž odpínačů bez zapojení vodičů do 500 V výkonových pojistkových do 160 A</t>
  </si>
  <si>
    <t>-1420886155</t>
  </si>
  <si>
    <t>OEZ41026</t>
  </si>
  <si>
    <t>Pojistkový odpínač 3-polový, In do 63A, velikost 14</t>
  </si>
  <si>
    <t>1522107065</t>
  </si>
  <si>
    <t>OEZ06736</t>
  </si>
  <si>
    <t>Pojistková vložka 50A gG, válcová, velikkost 14</t>
  </si>
  <si>
    <t>-1858208030</t>
  </si>
  <si>
    <t>741320101</t>
  </si>
  <si>
    <t>Montáž jističů se zapojením vodičů jednopólových nn do 25 A bez krytu</t>
  </si>
  <si>
    <t>428456998</t>
  </si>
  <si>
    <t>OEZ41655</t>
  </si>
  <si>
    <t xml:space="preserve">Jistič 10C/1,  10kA</t>
  </si>
  <si>
    <t>1698377901</t>
  </si>
  <si>
    <t>OEZ41653</t>
  </si>
  <si>
    <t xml:space="preserve">Jistič 6C/1,  10kA</t>
  </si>
  <si>
    <t>2049747434</t>
  </si>
  <si>
    <t>741320161</t>
  </si>
  <si>
    <t>Montáž jističů se zapojením vodičů třípólových nn do 25 A bez krytu</t>
  </si>
  <si>
    <t>-1244256964</t>
  </si>
  <si>
    <t>OEZ41787</t>
  </si>
  <si>
    <t xml:space="preserve">Jistič 10C/3,  10kA</t>
  </si>
  <si>
    <t>111855721</t>
  </si>
  <si>
    <t>741320171</t>
  </si>
  <si>
    <t>Montáž jističů se zapojením vodičů třípólových nn do 63 A bez krytu</t>
  </si>
  <si>
    <t>-606127640</t>
  </si>
  <si>
    <t>OEZ41775</t>
  </si>
  <si>
    <t xml:space="preserve">Jistič 32B-3,  10kA</t>
  </si>
  <si>
    <t>917629609</t>
  </si>
  <si>
    <t>741322011</t>
  </si>
  <si>
    <t>Montáž přepěťových ochran nn se zapojením vodičů svodiče bleskových proudů – typ 1 třípólových, pro impulsní proud do 35 kA</t>
  </si>
  <si>
    <t>948961524</t>
  </si>
  <si>
    <t>10.560.289</t>
  </si>
  <si>
    <t>Svodič přepětí, typ 1 + 2, Iimp 25 kA, Uc AC 350 V, výměnné moduly, se signalizací, jiskřiště, varistor</t>
  </si>
  <si>
    <t>977594019</t>
  </si>
  <si>
    <t>741330032</t>
  </si>
  <si>
    <t>Montáž stykačů nn se zapojením vodičů střídavých vestavných jednopólových do 25 A</t>
  </si>
  <si>
    <t>-1616947793</t>
  </si>
  <si>
    <t>OEZ36641</t>
  </si>
  <si>
    <t>Instalační stykač 2-pol, In=20A, možnost manuálního sepnutí</t>
  </si>
  <si>
    <t>1362792450</t>
  </si>
  <si>
    <t>741330042</t>
  </si>
  <si>
    <t>Montáž stykačů nn se zapojením vodičů střídavých vestavných třípólových do 25 A</t>
  </si>
  <si>
    <t>1075526119</t>
  </si>
  <si>
    <t>OEZ43276</t>
  </si>
  <si>
    <t>Instalační stykač 3-pol, In=32A</t>
  </si>
  <si>
    <t>739308462</t>
  </si>
  <si>
    <t>741330333</t>
  </si>
  <si>
    <t>Montáž ovladačů tlačítkových vestavných s průčelní deskou bez zhotovení otvoru prvků spínací jednotky 2/2</t>
  </si>
  <si>
    <t>273106704</t>
  </si>
  <si>
    <t>OEZ35681</t>
  </si>
  <si>
    <t>Kolébkový přepínač na DIN, 3 polohy (1 - 0 - 2), aretované polohy</t>
  </si>
  <si>
    <t>-1165537230</t>
  </si>
  <si>
    <t>741330763</t>
  </si>
  <si>
    <t>Montáž relé časových bez zapojení</t>
  </si>
  <si>
    <t>-645098251</t>
  </si>
  <si>
    <t>10.055.840</t>
  </si>
  <si>
    <t>Relé časové - zpožděný rozběh bez napájecího napětí, výstup 2x8A</t>
  </si>
  <si>
    <t>-98995571</t>
  </si>
  <si>
    <t>210120055</t>
  </si>
  <si>
    <t>Montáž pojistek se zapojením vodičů závitových pojistkových částí signálních zařízení,</t>
  </si>
  <si>
    <t>1378357037</t>
  </si>
  <si>
    <t>OEZ37278</t>
  </si>
  <si>
    <t>Světelné návěstí, zelené, 230V, na DIN</t>
  </si>
  <si>
    <t>1180391618</t>
  </si>
  <si>
    <t>741811011</t>
  </si>
  <si>
    <t>Zkoušky a prohlídky rozvodných zařízení kontrola rozváděčů nn, (1 pole) silových, hmotnosti do 200 kg</t>
  </si>
  <si>
    <t>988752952</t>
  </si>
  <si>
    <t>HZS</t>
  </si>
  <si>
    <t>Hodinové zúčtovací sazby</t>
  </si>
  <si>
    <t>HZS2221</t>
  </si>
  <si>
    <t>Hodinové zúčtovací sazby profesí PSV provádění stavebních instalací elektrikář</t>
  </si>
  <si>
    <t>hod</t>
  </si>
  <si>
    <t>512</t>
  </si>
  <si>
    <t>1550536797</t>
  </si>
  <si>
    <t>SO 801 - Sadové úpravy</t>
  </si>
  <si>
    <t>ZELENÝ PROSTOR s.r.o. - Ing.Dawid Rusz</t>
  </si>
  <si>
    <t>HSV - HSV</t>
  </si>
  <si>
    <t xml:space="preserve">    01 - Zemní práce</t>
  </si>
  <si>
    <t xml:space="preserve">    02 - Založení a výsadba záhonu</t>
  </si>
  <si>
    <t xml:space="preserve">    03 - Výsadby stromů</t>
  </si>
  <si>
    <t xml:space="preserve">    04 - Založení trávníku  výsevem</t>
  </si>
  <si>
    <t>01</t>
  </si>
  <si>
    <t>182001121</t>
  </si>
  <si>
    <t>Plošná úprava ter. nerovnosti do 0,15m v rovině</t>
  </si>
  <si>
    <t>1339290540</t>
  </si>
  <si>
    <t>Instalace protikořenové fólie</t>
  </si>
  <si>
    <t>-1434524163</t>
  </si>
  <si>
    <t>Protikořenová fólie Rootcontrol 1m šířka</t>
  </si>
  <si>
    <t>-531539490</t>
  </si>
  <si>
    <t>02</t>
  </si>
  <si>
    <t>Založení a výsadba záhonu</t>
  </si>
  <si>
    <t>167101101</t>
  </si>
  <si>
    <t>Nakládání výkopku z hor. 1-4 z množství do 100m3</t>
  </si>
  <si>
    <t>998463051</t>
  </si>
  <si>
    <t>181301102</t>
  </si>
  <si>
    <t>Rozprostření substrátu v rovině do tl. 10-15 cm</t>
  </si>
  <si>
    <t>208679930</t>
  </si>
  <si>
    <t>183101212</t>
  </si>
  <si>
    <t>Hloubení jamek s výměnou půdy na 50% v hornině 1-4 obj. 0,02m3 v rovině</t>
  </si>
  <si>
    <t>ks</t>
  </si>
  <si>
    <t>1083743083</t>
  </si>
  <si>
    <t>183101213</t>
  </si>
  <si>
    <t>Hloubení jamek s výměnou půdy na 50% v hornině 1-4 obj. 0,05m3 v rovině</t>
  </si>
  <si>
    <t>1356761775</t>
  </si>
  <si>
    <t>183205112</t>
  </si>
  <si>
    <t>Založení záhonu v rovině/svah 1 : 5, hor. 3</t>
  </si>
  <si>
    <t>-731362425</t>
  </si>
  <si>
    <t>183403153</t>
  </si>
  <si>
    <t>Obdělání půdy hrabáním v rovině</t>
  </si>
  <si>
    <t>1083393935</t>
  </si>
  <si>
    <t>184102110</t>
  </si>
  <si>
    <t>Výsadba dřevin s balem D do 20 cm, v rovině</t>
  </si>
  <si>
    <t>1737944620</t>
  </si>
  <si>
    <t>184102114</t>
  </si>
  <si>
    <t>Výsadba dřevin s balem v rovině do 0,5m</t>
  </si>
  <si>
    <t>-641709124</t>
  </si>
  <si>
    <t>184921093</t>
  </si>
  <si>
    <t>Mulčování rostlin tl. do 0,1 m rovina</t>
  </si>
  <si>
    <t>772632980</t>
  </si>
  <si>
    <t>184921097</t>
  </si>
  <si>
    <t>Pokládka mulčovací fólie</t>
  </si>
  <si>
    <t>-484198385</t>
  </si>
  <si>
    <t>60-80</t>
  </si>
  <si>
    <t>Taxus baccata</t>
  </si>
  <si>
    <t>-845545730</t>
  </si>
  <si>
    <t>150-175 (vícekmen)</t>
  </si>
  <si>
    <t>Amelanchier laevis</t>
  </si>
  <si>
    <t>-45848029</t>
  </si>
  <si>
    <t>30-40</t>
  </si>
  <si>
    <t>Lonicera pileata</t>
  </si>
  <si>
    <t>258542979</t>
  </si>
  <si>
    <t>150-175(vícekmen)</t>
  </si>
  <si>
    <t>Magnolia stellata</t>
  </si>
  <si>
    <t>-97970636</t>
  </si>
  <si>
    <t>30-40.1</t>
  </si>
  <si>
    <t>Rosa The Fairy</t>
  </si>
  <si>
    <t>-135082890</t>
  </si>
  <si>
    <t>30-40.2</t>
  </si>
  <si>
    <t>Symphoricarpos x chenaultii 'Hancock'</t>
  </si>
  <si>
    <t>-1064886040</t>
  </si>
  <si>
    <t>Mulčovací kůra s dopravou</t>
  </si>
  <si>
    <t>-771082892</t>
  </si>
  <si>
    <t>Mulčovací geotextilie s úchyty</t>
  </si>
  <si>
    <t>2039746609</t>
  </si>
  <si>
    <t>998231311</t>
  </si>
  <si>
    <t>Přesun hmot pro sadovnické a krajinářské úpravy do 5000 m</t>
  </si>
  <si>
    <t>-1509704554</t>
  </si>
  <si>
    <t>03</t>
  </si>
  <si>
    <t>Výsadby stromů</t>
  </si>
  <si>
    <t>183101221</t>
  </si>
  <si>
    <t>Hloubení jamek s výměnou půdy na 50% v hornině 1-4 obj. 1m3 v rovině</t>
  </si>
  <si>
    <t>1814238179</t>
  </si>
  <si>
    <t>184102116</t>
  </si>
  <si>
    <t>Výsadba dřevin s balem v rovině do 1m</t>
  </si>
  <si>
    <t>1996865921</t>
  </si>
  <si>
    <t>184202112</t>
  </si>
  <si>
    <t>Ukotvení dřeviny kůly D do 10 cm, dl. do 3 m</t>
  </si>
  <si>
    <t>1986597862</t>
  </si>
  <si>
    <t>184501114</t>
  </si>
  <si>
    <t>Zhotovení obalu kmene z juty, 2vrstvy, v rovině</t>
  </si>
  <si>
    <t>-49201495</t>
  </si>
  <si>
    <t>Kůl impregnovaný prům.6 dl.3m</t>
  </si>
  <si>
    <t>1919711557</t>
  </si>
  <si>
    <t>Příčka</t>
  </si>
  <si>
    <t>1482903458</t>
  </si>
  <si>
    <t>Úvazka</t>
  </si>
  <si>
    <t>968536843</t>
  </si>
  <si>
    <t>Silvamix 2g</t>
  </si>
  <si>
    <t>1478790461</t>
  </si>
  <si>
    <t>Júta</t>
  </si>
  <si>
    <t>1003293503</t>
  </si>
  <si>
    <t>350-400</t>
  </si>
  <si>
    <t>Carpinus betulus 'Frans Fontaine'</t>
  </si>
  <si>
    <t>1155548358</t>
  </si>
  <si>
    <t>16-18</t>
  </si>
  <si>
    <t>Crataegus monogyna 'Stricta'</t>
  </si>
  <si>
    <t>-1468039965</t>
  </si>
  <si>
    <t>16-18.1</t>
  </si>
  <si>
    <t>Populus tremula 'Erecta'</t>
  </si>
  <si>
    <t>803018565</t>
  </si>
  <si>
    <t>04</t>
  </si>
  <si>
    <t xml:space="preserve">Založení trávníku  výsevem</t>
  </si>
  <si>
    <t>180402111</t>
  </si>
  <si>
    <t>Založení parkového trávníku výsevem v rovině</t>
  </si>
  <si>
    <t>415674544</t>
  </si>
  <si>
    <t>1527647272</t>
  </si>
  <si>
    <t>183403161</t>
  </si>
  <si>
    <t>Obdělání půdy válením v rovině</t>
  </si>
  <si>
    <t>-752630060</t>
  </si>
  <si>
    <t>Trávníkové hnojivo</t>
  </si>
  <si>
    <t>1834210016</t>
  </si>
  <si>
    <t>Travní osivo park</t>
  </si>
  <si>
    <t>-386754263</t>
  </si>
  <si>
    <t>Uvalcování trávníku</t>
  </si>
  <si>
    <t>1412851052</t>
  </si>
  <si>
    <t xml:space="preserve">    VRN3 - Zařízení staveniště</t>
  </si>
  <si>
    <t xml:space="preserve">    VRN4 - Inženýrská činnost</t>
  </si>
  <si>
    <t xml:space="preserve">    VRN7 - Provozní vlivy</t>
  </si>
  <si>
    <t>938908411</t>
  </si>
  <si>
    <t>Čištění vozovek splachováním vodou povrchu podkladu nebo krytu živičného, betonového nebo dlážděného</t>
  </si>
  <si>
    <t>-383018821</t>
  </si>
  <si>
    <t>Poznámka k položce:_x000d_
Průběžné čištění komunikace (10x plocha)</t>
  </si>
  <si>
    <t>(382+2095+137+43+778+335+189+6)*10</t>
  </si>
  <si>
    <t>011503001</t>
  </si>
  <si>
    <t>Vyjádření správců sítí – aktualizace</t>
  </si>
  <si>
    <t>stavba</t>
  </si>
  <si>
    <t>584893627</t>
  </si>
  <si>
    <t>011503002</t>
  </si>
  <si>
    <t>Vytyčení trasy inženýrských sítí</t>
  </si>
  <si>
    <t>-1514711327</t>
  </si>
  <si>
    <t>011503003</t>
  </si>
  <si>
    <t>Vytyčení stavby včetně fotodokumentace</t>
  </si>
  <si>
    <t>1281949125</t>
  </si>
  <si>
    <t>012103000</t>
  </si>
  <si>
    <t>Geodetické práce před výstavbou</t>
  </si>
  <si>
    <t>kpl.</t>
  </si>
  <si>
    <t>-681220181</t>
  </si>
  <si>
    <t>Poznámka k položce:_x000d_
Vytyčení stavby nebo jejich částí oprávněným geodetem vč. vypracování příslušných protokolů - před zahájením stavby (veškeré nové a upravované stavby/konstrukce , inženýrské a liniové stavby v rámci stavby)._x000d_
Veškeré formy a předání se řídí podmínkami zadávací dokumentace stavby.</t>
  </si>
  <si>
    <t>012303000</t>
  </si>
  <si>
    <t>Geodetické práce po výstavbě</t>
  </si>
  <si>
    <t>-461735364</t>
  </si>
  <si>
    <t xml:space="preserve">Poznámka k položce:_x000d_
Zaměření skutečného provedení stavby nebo jejich částí vč. vypracování geometrických plánů a ostatních příslušných protokolů (veškeré nové a upravované stavby/konstrukce , inženýrské a liniové stavby v rámci stavby)._x000d_
Veškeré formy a předání se řídí podmínkami zadávací dokumentace stavby._x000d_
</t>
  </si>
  <si>
    <t>013254000</t>
  </si>
  <si>
    <t>Dokumentace skutečného provedení stavby</t>
  </si>
  <si>
    <t>-1059849327</t>
  </si>
  <si>
    <t>Poznámka k položce:_x000d_
Veškeré formy a předání se řídí podmínkami zadávací dokumentace stavby (specifikace a rozsah - dle vyhlášky 169/2016 Sb.).</t>
  </si>
  <si>
    <t xml:space="preserve">Příprava staveniště </t>
  </si>
  <si>
    <t>909177316</t>
  </si>
  <si>
    <t>Poznámka k položce:_x000d_
(specifikace a rozsah - dle vyhlášky 169/2016 Sb.)_x000d_
-Zřízení trvalé, dočasné deponie a mezideponie_x000d_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)</t>
  </si>
  <si>
    <t>VRN3</t>
  </si>
  <si>
    <t>Zařízení staveniště</t>
  </si>
  <si>
    <t>030001000</t>
  </si>
  <si>
    <t xml:space="preserve">Zařízení staveniště </t>
  </si>
  <si>
    <t>-634187879</t>
  </si>
  <si>
    <t>Poznámka k položce:_x000d_
Kancelářské/skladovací/sociální objekty, oplocení stavby, ostraha staveniště, kompletní vnitrostaveništní rozvody všech potřebných energií vč. jejich poplatků, zajištění podružných měření spotřeby, (specifikace a rozsah - dle vyhlášky 169/2016 Sb.).</t>
  </si>
  <si>
    <t>034303000.1</t>
  </si>
  <si>
    <t>Dopravní značení na staveništi (přechodné dopravní značení)</t>
  </si>
  <si>
    <t>278394411</t>
  </si>
  <si>
    <t>034503000_a</t>
  </si>
  <si>
    <t>Povinná publicita (billboard)</t>
  </si>
  <si>
    <t>1136668041</t>
  </si>
  <si>
    <t>034503000_b</t>
  </si>
  <si>
    <t>Povinná publicita (pamětní deska)</t>
  </si>
  <si>
    <t>-714111923</t>
  </si>
  <si>
    <t>039002000</t>
  </si>
  <si>
    <t>Zrušení zařízení staveniště</t>
  </si>
  <si>
    <t>275253000</t>
  </si>
  <si>
    <t>Poznámka k položce:_x000d_
Náklady zhotovitele spojené s kompletní likvidací zařízení staveniště vč. uvedení všech dotčených ploch do bezvadného stavu.</t>
  </si>
  <si>
    <t>VRN4</t>
  </si>
  <si>
    <t>Inženýrská činnost</t>
  </si>
  <si>
    <t>043154000</t>
  </si>
  <si>
    <t>Zkoušky hutnicí</t>
  </si>
  <si>
    <t>komplet</t>
  </si>
  <si>
    <t>2015499726</t>
  </si>
  <si>
    <t>Poznámka k položce:_x000d_
Provedení všech zkoušek a revizí předepsaných projektovou a zadávací dokumentací, platnými normami, návodů k obsluze - (neuvedených v jednotlivých soupisech prací)._x000d_
Kontrola zhutnění při provádění zásypu je navržena statickou zatěžovací deskou. Zkouška bude provedena vždy maximálně pro 2 vrstvy o maximální tloušťce 0,5 m. _x000d_
Dále 3 zkoušky na každých 50 délky.</t>
  </si>
  <si>
    <t>VRN7</t>
  </si>
  <si>
    <t>Provozní vlivy</t>
  </si>
  <si>
    <t>071103000</t>
  </si>
  <si>
    <t>Provoz investora</t>
  </si>
  <si>
    <t>-1733730190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</si>
  <si>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-ochrana a zakrytí určených prvků a konstrukcí - ZABEZPEČENÍ PŘED POŠKOZENÍM STAVEBNÍ ČINNOSTÍ</t>
  </si>
  <si>
    <t>535291278</t>
  </si>
  <si>
    <t>Poznámka k položce:_x000d_
V jednotkové ceně zahrnuty náklady :_x000d_
-ostatní náklady dle vyhlášky 169/2016 Sb_x000d_
-náklady zhotovitele spojené s ochranou všech dotčených, jinde nespecifikovaných, dřevin, stromů, porostů a vegetačních ploch při stavebních prací dle ČSN 83 9061 - po celou dobu výstavby_x000d_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</si>
</sst>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20_b_01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Revitalizace ulice Nádražní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ul. Nádražní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6. 1. 2020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BENEPRO, a.s.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BENEPRO, a.s.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ROUND(AG55+AG64+AG65+AG68+AG69,2)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ROUND(AS55+AS64+AS65+AS68+AS69,2)</f>
        <v>0</v>
      </c>
      <c r="AT54" s="106">
        <f>ROUND(SUM(AV54:AW54),2)</f>
        <v>0</v>
      </c>
      <c r="AU54" s="107">
        <f>ROUND(AU55+AU64+AU65+AU68+AU69,5)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ROUND(AZ55+AZ64+AZ65+AZ68+AZ69,2)</f>
        <v>0</v>
      </c>
      <c r="BA54" s="106">
        <f>ROUND(BA55+BA64+BA65+BA68+BA69,2)</f>
        <v>0</v>
      </c>
      <c r="BB54" s="106">
        <f>ROUND(BB55+BB64+BB65+BB68+BB69,2)</f>
        <v>0</v>
      </c>
      <c r="BC54" s="106">
        <f>ROUND(BC55+BC64+BC65+BC68+BC69,2)</f>
        <v>0</v>
      </c>
      <c r="BD54" s="108">
        <f>ROUND(BD55+BD64+BD65+BD68+BD69,2)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7"/>
      <c r="B55" s="111"/>
      <c r="C55" s="112"/>
      <c r="D55" s="113" t="s">
        <v>75</v>
      </c>
      <c r="E55" s="113"/>
      <c r="F55" s="113"/>
      <c r="G55" s="113"/>
      <c r="H55" s="113"/>
      <c r="I55" s="114"/>
      <c r="J55" s="113" t="s">
        <v>76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ROUND(SUM(AG56:AG63),2)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77</v>
      </c>
      <c r="AR55" s="118"/>
      <c r="AS55" s="119">
        <f>ROUND(SUM(AS56:AS63),2)</f>
        <v>0</v>
      </c>
      <c r="AT55" s="120">
        <f>ROUND(SUM(AV55:AW55),2)</f>
        <v>0</v>
      </c>
      <c r="AU55" s="121">
        <f>ROUND(SUM(AU56:AU63),5)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ROUND(SUM(AZ56:AZ63),2)</f>
        <v>0</v>
      </c>
      <c r="BA55" s="120">
        <f>ROUND(SUM(BA56:BA63),2)</f>
        <v>0</v>
      </c>
      <c r="BB55" s="120">
        <f>ROUND(SUM(BB56:BB63),2)</f>
        <v>0</v>
      </c>
      <c r="BC55" s="120">
        <f>ROUND(SUM(BC56:BC63),2)</f>
        <v>0</v>
      </c>
      <c r="BD55" s="122">
        <f>ROUND(SUM(BD56:BD63),2)</f>
        <v>0</v>
      </c>
      <c r="BE55" s="7"/>
      <c r="BS55" s="123" t="s">
        <v>70</v>
      </c>
      <c r="BT55" s="123" t="s">
        <v>78</v>
      </c>
      <c r="BU55" s="123" t="s">
        <v>72</v>
      </c>
      <c r="BV55" s="123" t="s">
        <v>73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4" customFormat="1" ht="23.25" customHeight="1">
      <c r="A56" s="124" t="s">
        <v>81</v>
      </c>
      <c r="B56" s="63"/>
      <c r="C56" s="125"/>
      <c r="D56" s="125"/>
      <c r="E56" s="126" t="s">
        <v>82</v>
      </c>
      <c r="F56" s="126"/>
      <c r="G56" s="126"/>
      <c r="H56" s="126"/>
      <c r="I56" s="126"/>
      <c r="J56" s="125"/>
      <c r="K56" s="126" t="s">
        <v>76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'SO 101.1 - Zpevněné plochy'!J32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83</v>
      </c>
      <c r="AR56" s="65"/>
      <c r="AS56" s="129">
        <v>0</v>
      </c>
      <c r="AT56" s="130">
        <f>ROUND(SUM(AV56:AW56),2)</f>
        <v>0</v>
      </c>
      <c r="AU56" s="131">
        <f>'SO 101.1 - Zpevněné plochy'!P98</f>
        <v>0</v>
      </c>
      <c r="AV56" s="130">
        <f>'SO 101.1 - Zpevněné plochy'!J35</f>
        <v>0</v>
      </c>
      <c r="AW56" s="130">
        <f>'SO 101.1 - Zpevněné plochy'!J36</f>
        <v>0</v>
      </c>
      <c r="AX56" s="130">
        <f>'SO 101.1 - Zpevněné plochy'!J37</f>
        <v>0</v>
      </c>
      <c r="AY56" s="130">
        <f>'SO 101.1 - Zpevněné plochy'!J38</f>
        <v>0</v>
      </c>
      <c r="AZ56" s="130">
        <f>'SO 101.1 - Zpevněné plochy'!F35</f>
        <v>0</v>
      </c>
      <c r="BA56" s="130">
        <f>'SO 101.1 - Zpevněné plochy'!F36</f>
        <v>0</v>
      </c>
      <c r="BB56" s="130">
        <f>'SO 101.1 - Zpevněné plochy'!F37</f>
        <v>0</v>
      </c>
      <c r="BC56" s="130">
        <f>'SO 101.1 - Zpevněné plochy'!F38</f>
        <v>0</v>
      </c>
      <c r="BD56" s="132">
        <f>'SO 101.1 - Zpevněné plochy'!F39</f>
        <v>0</v>
      </c>
      <c r="BE56" s="4"/>
      <c r="BT56" s="133" t="s">
        <v>80</v>
      </c>
      <c r="BV56" s="133" t="s">
        <v>73</v>
      </c>
      <c r="BW56" s="133" t="s">
        <v>84</v>
      </c>
      <c r="BX56" s="133" t="s">
        <v>79</v>
      </c>
      <c r="CL56" s="133" t="s">
        <v>19</v>
      </c>
    </row>
    <row r="57" s="4" customFormat="1" ht="23.25" customHeight="1">
      <c r="A57" s="124" t="s">
        <v>81</v>
      </c>
      <c r="B57" s="63"/>
      <c r="C57" s="125"/>
      <c r="D57" s="125"/>
      <c r="E57" s="126" t="s">
        <v>85</v>
      </c>
      <c r="F57" s="126"/>
      <c r="G57" s="126"/>
      <c r="H57" s="126"/>
      <c r="I57" s="126"/>
      <c r="J57" s="125"/>
      <c r="K57" s="126" t="s">
        <v>86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'SO 101.2 - Sanace'!J32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83</v>
      </c>
      <c r="AR57" s="65"/>
      <c r="AS57" s="129">
        <v>0</v>
      </c>
      <c r="AT57" s="130">
        <f>ROUND(SUM(AV57:AW57),2)</f>
        <v>0</v>
      </c>
      <c r="AU57" s="131">
        <f>'SO 101.2 - Sanace'!P89</f>
        <v>0</v>
      </c>
      <c r="AV57" s="130">
        <f>'SO 101.2 - Sanace'!J35</f>
        <v>0</v>
      </c>
      <c r="AW57" s="130">
        <f>'SO 101.2 - Sanace'!J36</f>
        <v>0</v>
      </c>
      <c r="AX57" s="130">
        <f>'SO 101.2 - Sanace'!J37</f>
        <v>0</v>
      </c>
      <c r="AY57" s="130">
        <f>'SO 101.2 - Sanace'!J38</f>
        <v>0</v>
      </c>
      <c r="AZ57" s="130">
        <f>'SO 101.2 - Sanace'!F35</f>
        <v>0</v>
      </c>
      <c r="BA57" s="130">
        <f>'SO 101.2 - Sanace'!F36</f>
        <v>0</v>
      </c>
      <c r="BB57" s="130">
        <f>'SO 101.2 - Sanace'!F37</f>
        <v>0</v>
      </c>
      <c r="BC57" s="130">
        <f>'SO 101.2 - Sanace'!F38</f>
        <v>0</v>
      </c>
      <c r="BD57" s="132">
        <f>'SO 101.2 - Sanace'!F39</f>
        <v>0</v>
      </c>
      <c r="BE57" s="4"/>
      <c r="BT57" s="133" t="s">
        <v>80</v>
      </c>
      <c r="BV57" s="133" t="s">
        <v>73</v>
      </c>
      <c r="BW57" s="133" t="s">
        <v>87</v>
      </c>
      <c r="BX57" s="133" t="s">
        <v>79</v>
      </c>
      <c r="CL57" s="133" t="s">
        <v>19</v>
      </c>
    </row>
    <row r="58" s="4" customFormat="1" ht="23.25" customHeight="1">
      <c r="A58" s="124" t="s">
        <v>81</v>
      </c>
      <c r="B58" s="63"/>
      <c r="C58" s="125"/>
      <c r="D58" s="125"/>
      <c r="E58" s="126" t="s">
        <v>88</v>
      </c>
      <c r="F58" s="126"/>
      <c r="G58" s="126"/>
      <c r="H58" s="126"/>
      <c r="I58" s="126"/>
      <c r="J58" s="125"/>
      <c r="K58" s="126" t="s">
        <v>89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'SO 101.3 - Dopravní značení'!J32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83</v>
      </c>
      <c r="AR58" s="65"/>
      <c r="AS58" s="129">
        <v>0</v>
      </c>
      <c r="AT58" s="130">
        <f>ROUND(SUM(AV58:AW58),2)</f>
        <v>0</v>
      </c>
      <c r="AU58" s="131">
        <f>'SO 101.3 - Dopravní značení'!P91</f>
        <v>0</v>
      </c>
      <c r="AV58" s="130">
        <f>'SO 101.3 - Dopravní značení'!J35</f>
        <v>0</v>
      </c>
      <c r="AW58" s="130">
        <f>'SO 101.3 - Dopravní značení'!J36</f>
        <v>0</v>
      </c>
      <c r="AX58" s="130">
        <f>'SO 101.3 - Dopravní značení'!J37</f>
        <v>0</v>
      </c>
      <c r="AY58" s="130">
        <f>'SO 101.3 - Dopravní značení'!J38</f>
        <v>0</v>
      </c>
      <c r="AZ58" s="130">
        <f>'SO 101.3 - Dopravní značení'!F35</f>
        <v>0</v>
      </c>
      <c r="BA58" s="130">
        <f>'SO 101.3 - Dopravní značení'!F36</f>
        <v>0</v>
      </c>
      <c r="BB58" s="130">
        <f>'SO 101.3 - Dopravní značení'!F37</f>
        <v>0</v>
      </c>
      <c r="BC58" s="130">
        <f>'SO 101.3 - Dopravní značení'!F38</f>
        <v>0</v>
      </c>
      <c r="BD58" s="132">
        <f>'SO 101.3 - Dopravní značení'!F39</f>
        <v>0</v>
      </c>
      <c r="BE58" s="4"/>
      <c r="BT58" s="133" t="s">
        <v>80</v>
      </c>
      <c r="BV58" s="133" t="s">
        <v>73</v>
      </c>
      <c r="BW58" s="133" t="s">
        <v>90</v>
      </c>
      <c r="BX58" s="133" t="s">
        <v>79</v>
      </c>
      <c r="CL58" s="133" t="s">
        <v>19</v>
      </c>
    </row>
    <row r="59" s="4" customFormat="1" ht="23.25" customHeight="1">
      <c r="A59" s="124" t="s">
        <v>81</v>
      </c>
      <c r="B59" s="63"/>
      <c r="C59" s="125"/>
      <c r="D59" s="125"/>
      <c r="E59" s="126" t="s">
        <v>91</v>
      </c>
      <c r="F59" s="126"/>
      <c r="G59" s="126"/>
      <c r="H59" s="126"/>
      <c r="I59" s="126"/>
      <c r="J59" s="125"/>
      <c r="K59" s="126" t="s">
        <v>92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'SO 101.4.1 - Architektoni...'!J32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83</v>
      </c>
      <c r="AR59" s="65"/>
      <c r="AS59" s="129">
        <v>0</v>
      </c>
      <c r="AT59" s="130">
        <f>ROUND(SUM(AV59:AW59),2)</f>
        <v>0</v>
      </c>
      <c r="AU59" s="131">
        <f>'SO 101.4.1 - Architektoni...'!P94</f>
        <v>0</v>
      </c>
      <c r="AV59" s="130">
        <f>'SO 101.4.1 - Architektoni...'!J35</f>
        <v>0</v>
      </c>
      <c r="AW59" s="130">
        <f>'SO 101.4.1 - Architektoni...'!J36</f>
        <v>0</v>
      </c>
      <c r="AX59" s="130">
        <f>'SO 101.4.1 - Architektoni...'!J37</f>
        <v>0</v>
      </c>
      <c r="AY59" s="130">
        <f>'SO 101.4.1 - Architektoni...'!J38</f>
        <v>0</v>
      </c>
      <c r="AZ59" s="130">
        <f>'SO 101.4.1 - Architektoni...'!F35</f>
        <v>0</v>
      </c>
      <c r="BA59" s="130">
        <f>'SO 101.4.1 - Architektoni...'!F36</f>
        <v>0</v>
      </c>
      <c r="BB59" s="130">
        <f>'SO 101.4.1 - Architektoni...'!F37</f>
        <v>0</v>
      </c>
      <c r="BC59" s="130">
        <f>'SO 101.4.1 - Architektoni...'!F38</f>
        <v>0</v>
      </c>
      <c r="BD59" s="132">
        <f>'SO 101.4.1 - Architektoni...'!F39</f>
        <v>0</v>
      </c>
      <c r="BE59" s="4"/>
      <c r="BT59" s="133" t="s">
        <v>80</v>
      </c>
      <c r="BV59" s="133" t="s">
        <v>73</v>
      </c>
      <c r="BW59" s="133" t="s">
        <v>93</v>
      </c>
      <c r="BX59" s="133" t="s">
        <v>79</v>
      </c>
      <c r="CL59" s="133" t="s">
        <v>19</v>
      </c>
    </row>
    <row r="60" s="4" customFormat="1" ht="23.25" customHeight="1">
      <c r="A60" s="124" t="s">
        <v>81</v>
      </c>
      <c r="B60" s="63"/>
      <c r="C60" s="125"/>
      <c r="D60" s="125"/>
      <c r="E60" s="126" t="s">
        <v>94</v>
      </c>
      <c r="F60" s="126"/>
      <c r="G60" s="126"/>
      <c r="H60" s="126"/>
      <c r="I60" s="126"/>
      <c r="J60" s="125"/>
      <c r="K60" s="126" t="s">
        <v>95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'SO 101.4.2 - Architektoni...'!J32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83</v>
      </c>
      <c r="AR60" s="65"/>
      <c r="AS60" s="129">
        <v>0</v>
      </c>
      <c r="AT60" s="130">
        <f>ROUND(SUM(AV60:AW60),2)</f>
        <v>0</v>
      </c>
      <c r="AU60" s="131">
        <f>'SO 101.4.2 - Architektoni...'!P94</f>
        <v>0</v>
      </c>
      <c r="AV60" s="130">
        <f>'SO 101.4.2 - Architektoni...'!J35</f>
        <v>0</v>
      </c>
      <c r="AW60" s="130">
        <f>'SO 101.4.2 - Architektoni...'!J36</f>
        <v>0</v>
      </c>
      <c r="AX60" s="130">
        <f>'SO 101.4.2 - Architektoni...'!J37</f>
        <v>0</v>
      </c>
      <c r="AY60" s="130">
        <f>'SO 101.4.2 - Architektoni...'!J38</f>
        <v>0</v>
      </c>
      <c r="AZ60" s="130">
        <f>'SO 101.4.2 - Architektoni...'!F35</f>
        <v>0</v>
      </c>
      <c r="BA60" s="130">
        <f>'SO 101.4.2 - Architektoni...'!F36</f>
        <v>0</v>
      </c>
      <c r="BB60" s="130">
        <f>'SO 101.4.2 - Architektoni...'!F37</f>
        <v>0</v>
      </c>
      <c r="BC60" s="130">
        <f>'SO 101.4.2 - Architektoni...'!F38</f>
        <v>0</v>
      </c>
      <c r="BD60" s="132">
        <f>'SO 101.4.2 - Architektoni...'!F39</f>
        <v>0</v>
      </c>
      <c r="BE60" s="4"/>
      <c r="BT60" s="133" t="s">
        <v>80</v>
      </c>
      <c r="BV60" s="133" t="s">
        <v>73</v>
      </c>
      <c r="BW60" s="133" t="s">
        <v>96</v>
      </c>
      <c r="BX60" s="133" t="s">
        <v>79</v>
      </c>
      <c r="CL60" s="133" t="s">
        <v>19</v>
      </c>
    </row>
    <row r="61" s="4" customFormat="1" ht="23.25" customHeight="1">
      <c r="A61" s="124" t="s">
        <v>81</v>
      </c>
      <c r="B61" s="63"/>
      <c r="C61" s="125"/>
      <c r="D61" s="125"/>
      <c r="E61" s="126" t="s">
        <v>97</v>
      </c>
      <c r="F61" s="126"/>
      <c r="G61" s="126"/>
      <c r="H61" s="126"/>
      <c r="I61" s="126"/>
      <c r="J61" s="125"/>
      <c r="K61" s="126" t="s">
        <v>98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'SO 101.4.3 - Architektoni...'!J32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83</v>
      </c>
      <c r="AR61" s="65"/>
      <c r="AS61" s="129">
        <v>0</v>
      </c>
      <c r="AT61" s="130">
        <f>ROUND(SUM(AV61:AW61),2)</f>
        <v>0</v>
      </c>
      <c r="AU61" s="131">
        <f>'SO 101.4.3 - Architektoni...'!P93</f>
        <v>0</v>
      </c>
      <c r="AV61" s="130">
        <f>'SO 101.4.3 - Architektoni...'!J35</f>
        <v>0</v>
      </c>
      <c r="AW61" s="130">
        <f>'SO 101.4.3 - Architektoni...'!J36</f>
        <v>0</v>
      </c>
      <c r="AX61" s="130">
        <f>'SO 101.4.3 - Architektoni...'!J37</f>
        <v>0</v>
      </c>
      <c r="AY61" s="130">
        <f>'SO 101.4.3 - Architektoni...'!J38</f>
        <v>0</v>
      </c>
      <c r="AZ61" s="130">
        <f>'SO 101.4.3 - Architektoni...'!F35</f>
        <v>0</v>
      </c>
      <c r="BA61" s="130">
        <f>'SO 101.4.3 - Architektoni...'!F36</f>
        <v>0</v>
      </c>
      <c r="BB61" s="130">
        <f>'SO 101.4.3 - Architektoni...'!F37</f>
        <v>0</v>
      </c>
      <c r="BC61" s="130">
        <f>'SO 101.4.3 - Architektoni...'!F38</f>
        <v>0</v>
      </c>
      <c r="BD61" s="132">
        <f>'SO 101.4.3 - Architektoni...'!F39</f>
        <v>0</v>
      </c>
      <c r="BE61" s="4"/>
      <c r="BT61" s="133" t="s">
        <v>80</v>
      </c>
      <c r="BV61" s="133" t="s">
        <v>73</v>
      </c>
      <c r="BW61" s="133" t="s">
        <v>99</v>
      </c>
      <c r="BX61" s="133" t="s">
        <v>79</v>
      </c>
      <c r="CL61" s="133" t="s">
        <v>19</v>
      </c>
    </row>
    <row r="62" s="4" customFormat="1" ht="23.25" customHeight="1">
      <c r="A62" s="124" t="s">
        <v>81</v>
      </c>
      <c r="B62" s="63"/>
      <c r="C62" s="125"/>
      <c r="D62" s="125"/>
      <c r="E62" s="126" t="s">
        <v>100</v>
      </c>
      <c r="F62" s="126"/>
      <c r="G62" s="126"/>
      <c r="H62" s="126"/>
      <c r="I62" s="126"/>
      <c r="J62" s="125"/>
      <c r="K62" s="126" t="s">
        <v>101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'SO 101.4.4 - Architektoni...'!J32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83</v>
      </c>
      <c r="AR62" s="65"/>
      <c r="AS62" s="129">
        <v>0</v>
      </c>
      <c r="AT62" s="130">
        <f>ROUND(SUM(AV62:AW62),2)</f>
        <v>0</v>
      </c>
      <c r="AU62" s="131">
        <f>'SO 101.4.4 - Architektoni...'!P94</f>
        <v>0</v>
      </c>
      <c r="AV62" s="130">
        <f>'SO 101.4.4 - Architektoni...'!J35</f>
        <v>0</v>
      </c>
      <c r="AW62" s="130">
        <f>'SO 101.4.4 - Architektoni...'!J36</f>
        <v>0</v>
      </c>
      <c r="AX62" s="130">
        <f>'SO 101.4.4 - Architektoni...'!J37</f>
        <v>0</v>
      </c>
      <c r="AY62" s="130">
        <f>'SO 101.4.4 - Architektoni...'!J38</f>
        <v>0</v>
      </c>
      <c r="AZ62" s="130">
        <f>'SO 101.4.4 - Architektoni...'!F35</f>
        <v>0</v>
      </c>
      <c r="BA62" s="130">
        <f>'SO 101.4.4 - Architektoni...'!F36</f>
        <v>0</v>
      </c>
      <c r="BB62" s="130">
        <f>'SO 101.4.4 - Architektoni...'!F37</f>
        <v>0</v>
      </c>
      <c r="BC62" s="130">
        <f>'SO 101.4.4 - Architektoni...'!F38</f>
        <v>0</v>
      </c>
      <c r="BD62" s="132">
        <f>'SO 101.4.4 - Architektoni...'!F39</f>
        <v>0</v>
      </c>
      <c r="BE62" s="4"/>
      <c r="BT62" s="133" t="s">
        <v>80</v>
      </c>
      <c r="BV62" s="133" t="s">
        <v>73</v>
      </c>
      <c r="BW62" s="133" t="s">
        <v>102</v>
      </c>
      <c r="BX62" s="133" t="s">
        <v>79</v>
      </c>
      <c r="CL62" s="133" t="s">
        <v>19</v>
      </c>
    </row>
    <row r="63" s="4" customFormat="1" ht="23.25" customHeight="1">
      <c r="A63" s="124" t="s">
        <v>81</v>
      </c>
      <c r="B63" s="63"/>
      <c r="C63" s="125"/>
      <c r="D63" s="125"/>
      <c r="E63" s="126" t="s">
        <v>103</v>
      </c>
      <c r="F63" s="126"/>
      <c r="G63" s="126"/>
      <c r="H63" s="126"/>
      <c r="I63" s="126"/>
      <c r="J63" s="125"/>
      <c r="K63" s="126" t="s">
        <v>104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'SO 101.5 - Ochrana stávaj...'!J32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83</v>
      </c>
      <c r="AR63" s="65"/>
      <c r="AS63" s="129">
        <v>0</v>
      </c>
      <c r="AT63" s="130">
        <f>ROUND(SUM(AV63:AW63),2)</f>
        <v>0</v>
      </c>
      <c r="AU63" s="131">
        <f>'SO 101.5 - Ochrana stávaj...'!P89</f>
        <v>0</v>
      </c>
      <c r="AV63" s="130">
        <f>'SO 101.5 - Ochrana stávaj...'!J35</f>
        <v>0</v>
      </c>
      <c r="AW63" s="130">
        <f>'SO 101.5 - Ochrana stávaj...'!J36</f>
        <v>0</v>
      </c>
      <c r="AX63" s="130">
        <f>'SO 101.5 - Ochrana stávaj...'!J37</f>
        <v>0</v>
      </c>
      <c r="AY63" s="130">
        <f>'SO 101.5 - Ochrana stávaj...'!J38</f>
        <v>0</v>
      </c>
      <c r="AZ63" s="130">
        <f>'SO 101.5 - Ochrana stávaj...'!F35</f>
        <v>0</v>
      </c>
      <c r="BA63" s="130">
        <f>'SO 101.5 - Ochrana stávaj...'!F36</f>
        <v>0</v>
      </c>
      <c r="BB63" s="130">
        <f>'SO 101.5 - Ochrana stávaj...'!F37</f>
        <v>0</v>
      </c>
      <c r="BC63" s="130">
        <f>'SO 101.5 - Ochrana stávaj...'!F38</f>
        <v>0</v>
      </c>
      <c r="BD63" s="132">
        <f>'SO 101.5 - Ochrana stávaj...'!F39</f>
        <v>0</v>
      </c>
      <c r="BE63" s="4"/>
      <c r="BT63" s="133" t="s">
        <v>80</v>
      </c>
      <c r="BV63" s="133" t="s">
        <v>73</v>
      </c>
      <c r="BW63" s="133" t="s">
        <v>105</v>
      </c>
      <c r="BX63" s="133" t="s">
        <v>79</v>
      </c>
      <c r="CL63" s="133" t="s">
        <v>19</v>
      </c>
    </row>
    <row r="64" s="7" customFormat="1" ht="16.5" customHeight="1">
      <c r="A64" s="124" t="s">
        <v>81</v>
      </c>
      <c r="B64" s="111"/>
      <c r="C64" s="112"/>
      <c r="D64" s="113" t="s">
        <v>106</v>
      </c>
      <c r="E64" s="113"/>
      <c r="F64" s="113"/>
      <c r="G64" s="113"/>
      <c r="H64" s="113"/>
      <c r="I64" s="114"/>
      <c r="J64" s="113" t="s">
        <v>107</v>
      </c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6">
        <f>'SO 301 - Dešťová kanalizace'!J30</f>
        <v>0</v>
      </c>
      <c r="AH64" s="114"/>
      <c r="AI64" s="114"/>
      <c r="AJ64" s="114"/>
      <c r="AK64" s="114"/>
      <c r="AL64" s="114"/>
      <c r="AM64" s="114"/>
      <c r="AN64" s="116">
        <f>SUM(AG64,AT64)</f>
        <v>0</v>
      </c>
      <c r="AO64" s="114"/>
      <c r="AP64" s="114"/>
      <c r="AQ64" s="117" t="s">
        <v>77</v>
      </c>
      <c r="AR64" s="118"/>
      <c r="AS64" s="119">
        <v>0</v>
      </c>
      <c r="AT64" s="120">
        <f>ROUND(SUM(AV64:AW64),2)</f>
        <v>0</v>
      </c>
      <c r="AU64" s="121">
        <f>'SO 301 - Dešťová kanalizace'!P88</f>
        <v>0</v>
      </c>
      <c r="AV64" s="120">
        <f>'SO 301 - Dešťová kanalizace'!J33</f>
        <v>0</v>
      </c>
      <c r="AW64" s="120">
        <f>'SO 301 - Dešťová kanalizace'!J34</f>
        <v>0</v>
      </c>
      <c r="AX64" s="120">
        <f>'SO 301 - Dešťová kanalizace'!J35</f>
        <v>0</v>
      </c>
      <c r="AY64" s="120">
        <f>'SO 301 - Dešťová kanalizace'!J36</f>
        <v>0</v>
      </c>
      <c r="AZ64" s="120">
        <f>'SO 301 - Dešťová kanalizace'!F33</f>
        <v>0</v>
      </c>
      <c r="BA64" s="120">
        <f>'SO 301 - Dešťová kanalizace'!F34</f>
        <v>0</v>
      </c>
      <c r="BB64" s="120">
        <f>'SO 301 - Dešťová kanalizace'!F35</f>
        <v>0</v>
      </c>
      <c r="BC64" s="120">
        <f>'SO 301 - Dešťová kanalizace'!F36</f>
        <v>0</v>
      </c>
      <c r="BD64" s="122">
        <f>'SO 301 - Dešťová kanalizace'!F37</f>
        <v>0</v>
      </c>
      <c r="BE64" s="7"/>
      <c r="BT64" s="123" t="s">
        <v>78</v>
      </c>
      <c r="BV64" s="123" t="s">
        <v>73</v>
      </c>
      <c r="BW64" s="123" t="s">
        <v>108</v>
      </c>
      <c r="BX64" s="123" t="s">
        <v>5</v>
      </c>
      <c r="CL64" s="123" t="s">
        <v>19</v>
      </c>
      <c r="CM64" s="123" t="s">
        <v>80</v>
      </c>
    </row>
    <row r="65" s="7" customFormat="1" ht="16.5" customHeight="1">
      <c r="A65" s="7"/>
      <c r="B65" s="111"/>
      <c r="C65" s="112"/>
      <c r="D65" s="113" t="s">
        <v>109</v>
      </c>
      <c r="E65" s="113"/>
      <c r="F65" s="113"/>
      <c r="G65" s="113"/>
      <c r="H65" s="113"/>
      <c r="I65" s="114"/>
      <c r="J65" s="113" t="s">
        <v>110</v>
      </c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5">
        <f>ROUND(SUM(AG66:AG67),2)</f>
        <v>0</v>
      </c>
      <c r="AH65" s="114"/>
      <c r="AI65" s="114"/>
      <c r="AJ65" s="114"/>
      <c r="AK65" s="114"/>
      <c r="AL65" s="114"/>
      <c r="AM65" s="114"/>
      <c r="AN65" s="116">
        <f>SUM(AG65,AT65)</f>
        <v>0</v>
      </c>
      <c r="AO65" s="114"/>
      <c r="AP65" s="114"/>
      <c r="AQ65" s="117" t="s">
        <v>77</v>
      </c>
      <c r="AR65" s="118"/>
      <c r="AS65" s="119">
        <f>ROUND(SUM(AS66:AS67),2)</f>
        <v>0</v>
      </c>
      <c r="AT65" s="120">
        <f>ROUND(SUM(AV65:AW65),2)</f>
        <v>0</v>
      </c>
      <c r="AU65" s="121">
        <f>ROUND(SUM(AU66:AU67),5)</f>
        <v>0</v>
      </c>
      <c r="AV65" s="120">
        <f>ROUND(AZ65*L29,2)</f>
        <v>0</v>
      </c>
      <c r="AW65" s="120">
        <f>ROUND(BA65*L30,2)</f>
        <v>0</v>
      </c>
      <c r="AX65" s="120">
        <f>ROUND(BB65*L29,2)</f>
        <v>0</v>
      </c>
      <c r="AY65" s="120">
        <f>ROUND(BC65*L30,2)</f>
        <v>0</v>
      </c>
      <c r="AZ65" s="120">
        <f>ROUND(SUM(AZ66:AZ67),2)</f>
        <v>0</v>
      </c>
      <c r="BA65" s="120">
        <f>ROUND(SUM(BA66:BA67),2)</f>
        <v>0</v>
      </c>
      <c r="BB65" s="120">
        <f>ROUND(SUM(BB66:BB67),2)</f>
        <v>0</v>
      </c>
      <c r="BC65" s="120">
        <f>ROUND(SUM(BC66:BC67),2)</f>
        <v>0</v>
      </c>
      <c r="BD65" s="122">
        <f>ROUND(SUM(BD66:BD67),2)</f>
        <v>0</v>
      </c>
      <c r="BE65" s="7"/>
      <c r="BS65" s="123" t="s">
        <v>70</v>
      </c>
      <c r="BT65" s="123" t="s">
        <v>78</v>
      </c>
      <c r="BU65" s="123" t="s">
        <v>72</v>
      </c>
      <c r="BV65" s="123" t="s">
        <v>73</v>
      </c>
      <c r="BW65" s="123" t="s">
        <v>111</v>
      </c>
      <c r="BX65" s="123" t="s">
        <v>5</v>
      </c>
      <c r="CL65" s="123" t="s">
        <v>19</v>
      </c>
      <c r="CM65" s="123" t="s">
        <v>80</v>
      </c>
    </row>
    <row r="66" s="4" customFormat="1" ht="23.25" customHeight="1">
      <c r="A66" s="124" t="s">
        <v>81</v>
      </c>
      <c r="B66" s="63"/>
      <c r="C66" s="125"/>
      <c r="D66" s="125"/>
      <c r="E66" s="126" t="s">
        <v>112</v>
      </c>
      <c r="F66" s="126"/>
      <c r="G66" s="126"/>
      <c r="H66" s="126"/>
      <c r="I66" s="126"/>
      <c r="J66" s="125"/>
      <c r="K66" s="126" t="s">
        <v>113</v>
      </c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7">
        <f>'SO 401.1 - Elektroinstalace'!J32</f>
        <v>0</v>
      </c>
      <c r="AH66" s="125"/>
      <c r="AI66" s="125"/>
      <c r="AJ66" s="125"/>
      <c r="AK66" s="125"/>
      <c r="AL66" s="125"/>
      <c r="AM66" s="125"/>
      <c r="AN66" s="127">
        <f>SUM(AG66,AT66)</f>
        <v>0</v>
      </c>
      <c r="AO66" s="125"/>
      <c r="AP66" s="125"/>
      <c r="AQ66" s="128" t="s">
        <v>83</v>
      </c>
      <c r="AR66" s="65"/>
      <c r="AS66" s="129">
        <v>0</v>
      </c>
      <c r="AT66" s="130">
        <f>ROUND(SUM(AV66:AW66),2)</f>
        <v>0</v>
      </c>
      <c r="AU66" s="131">
        <f>'SO 401.1 - Elektroinstalace'!P92</f>
        <v>0</v>
      </c>
      <c r="AV66" s="130">
        <f>'SO 401.1 - Elektroinstalace'!J35</f>
        <v>0</v>
      </c>
      <c r="AW66" s="130">
        <f>'SO 401.1 - Elektroinstalace'!J36</f>
        <v>0</v>
      </c>
      <c r="AX66" s="130">
        <f>'SO 401.1 - Elektroinstalace'!J37</f>
        <v>0</v>
      </c>
      <c r="AY66" s="130">
        <f>'SO 401.1 - Elektroinstalace'!J38</f>
        <v>0</v>
      </c>
      <c r="AZ66" s="130">
        <f>'SO 401.1 - Elektroinstalace'!F35</f>
        <v>0</v>
      </c>
      <c r="BA66" s="130">
        <f>'SO 401.1 - Elektroinstalace'!F36</f>
        <v>0</v>
      </c>
      <c r="BB66" s="130">
        <f>'SO 401.1 - Elektroinstalace'!F37</f>
        <v>0</v>
      </c>
      <c r="BC66" s="130">
        <f>'SO 401.1 - Elektroinstalace'!F38</f>
        <v>0</v>
      </c>
      <c r="BD66" s="132">
        <f>'SO 401.1 - Elektroinstalace'!F39</f>
        <v>0</v>
      </c>
      <c r="BE66" s="4"/>
      <c r="BT66" s="133" t="s">
        <v>80</v>
      </c>
      <c r="BV66" s="133" t="s">
        <v>73</v>
      </c>
      <c r="BW66" s="133" t="s">
        <v>114</v>
      </c>
      <c r="BX66" s="133" t="s">
        <v>111</v>
      </c>
      <c r="CL66" s="133" t="s">
        <v>19</v>
      </c>
    </row>
    <row r="67" s="4" customFormat="1" ht="23.25" customHeight="1">
      <c r="A67" s="124" t="s">
        <v>81</v>
      </c>
      <c r="B67" s="63"/>
      <c r="C67" s="125"/>
      <c r="D67" s="125"/>
      <c r="E67" s="126" t="s">
        <v>115</v>
      </c>
      <c r="F67" s="126"/>
      <c r="G67" s="126"/>
      <c r="H67" s="126"/>
      <c r="I67" s="126"/>
      <c r="J67" s="125"/>
      <c r="K67" s="126" t="s">
        <v>116</v>
      </c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7">
        <f>'SO 401.2 - Rozvaděč RVO'!J32</f>
        <v>0</v>
      </c>
      <c r="AH67" s="125"/>
      <c r="AI67" s="125"/>
      <c r="AJ67" s="125"/>
      <c r="AK67" s="125"/>
      <c r="AL67" s="125"/>
      <c r="AM67" s="125"/>
      <c r="AN67" s="127">
        <f>SUM(AG67,AT67)</f>
        <v>0</v>
      </c>
      <c r="AO67" s="125"/>
      <c r="AP67" s="125"/>
      <c r="AQ67" s="128" t="s">
        <v>83</v>
      </c>
      <c r="AR67" s="65"/>
      <c r="AS67" s="129">
        <v>0</v>
      </c>
      <c r="AT67" s="130">
        <f>ROUND(SUM(AV67:AW67),2)</f>
        <v>0</v>
      </c>
      <c r="AU67" s="131">
        <f>'SO 401.2 - Rozvaděč RVO'!P88</f>
        <v>0</v>
      </c>
      <c r="AV67" s="130">
        <f>'SO 401.2 - Rozvaděč RVO'!J35</f>
        <v>0</v>
      </c>
      <c r="AW67" s="130">
        <f>'SO 401.2 - Rozvaděč RVO'!J36</f>
        <v>0</v>
      </c>
      <c r="AX67" s="130">
        <f>'SO 401.2 - Rozvaděč RVO'!J37</f>
        <v>0</v>
      </c>
      <c r="AY67" s="130">
        <f>'SO 401.2 - Rozvaděč RVO'!J38</f>
        <v>0</v>
      </c>
      <c r="AZ67" s="130">
        <f>'SO 401.2 - Rozvaděč RVO'!F35</f>
        <v>0</v>
      </c>
      <c r="BA67" s="130">
        <f>'SO 401.2 - Rozvaděč RVO'!F36</f>
        <v>0</v>
      </c>
      <c r="BB67" s="130">
        <f>'SO 401.2 - Rozvaděč RVO'!F37</f>
        <v>0</v>
      </c>
      <c r="BC67" s="130">
        <f>'SO 401.2 - Rozvaděč RVO'!F38</f>
        <v>0</v>
      </c>
      <c r="BD67" s="132">
        <f>'SO 401.2 - Rozvaděč RVO'!F39</f>
        <v>0</v>
      </c>
      <c r="BE67" s="4"/>
      <c r="BT67" s="133" t="s">
        <v>80</v>
      </c>
      <c r="BV67" s="133" t="s">
        <v>73</v>
      </c>
      <c r="BW67" s="133" t="s">
        <v>117</v>
      </c>
      <c r="BX67" s="133" t="s">
        <v>111</v>
      </c>
      <c r="CL67" s="133" t="s">
        <v>19</v>
      </c>
    </row>
    <row r="68" s="7" customFormat="1" ht="16.5" customHeight="1">
      <c r="A68" s="124" t="s">
        <v>81</v>
      </c>
      <c r="B68" s="111"/>
      <c r="C68" s="112"/>
      <c r="D68" s="113" t="s">
        <v>118</v>
      </c>
      <c r="E68" s="113"/>
      <c r="F68" s="113"/>
      <c r="G68" s="113"/>
      <c r="H68" s="113"/>
      <c r="I68" s="114"/>
      <c r="J68" s="113" t="s">
        <v>119</v>
      </c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6">
        <f>'SO 801 - Sadové úpravy'!J30</f>
        <v>0</v>
      </c>
      <c r="AH68" s="114"/>
      <c r="AI68" s="114"/>
      <c r="AJ68" s="114"/>
      <c r="AK68" s="114"/>
      <c r="AL68" s="114"/>
      <c r="AM68" s="114"/>
      <c r="AN68" s="116">
        <f>SUM(AG68,AT68)</f>
        <v>0</v>
      </c>
      <c r="AO68" s="114"/>
      <c r="AP68" s="114"/>
      <c r="AQ68" s="117" t="s">
        <v>77</v>
      </c>
      <c r="AR68" s="118"/>
      <c r="AS68" s="119">
        <v>0</v>
      </c>
      <c r="AT68" s="120">
        <f>ROUND(SUM(AV68:AW68),2)</f>
        <v>0</v>
      </c>
      <c r="AU68" s="121">
        <f>'SO 801 - Sadové úpravy'!P84</f>
        <v>0</v>
      </c>
      <c r="AV68" s="120">
        <f>'SO 801 - Sadové úpravy'!J33</f>
        <v>0</v>
      </c>
      <c r="AW68" s="120">
        <f>'SO 801 - Sadové úpravy'!J34</f>
        <v>0</v>
      </c>
      <c r="AX68" s="120">
        <f>'SO 801 - Sadové úpravy'!J35</f>
        <v>0</v>
      </c>
      <c r="AY68" s="120">
        <f>'SO 801 - Sadové úpravy'!J36</f>
        <v>0</v>
      </c>
      <c r="AZ68" s="120">
        <f>'SO 801 - Sadové úpravy'!F33</f>
        <v>0</v>
      </c>
      <c r="BA68" s="120">
        <f>'SO 801 - Sadové úpravy'!F34</f>
        <v>0</v>
      </c>
      <c r="BB68" s="120">
        <f>'SO 801 - Sadové úpravy'!F35</f>
        <v>0</v>
      </c>
      <c r="BC68" s="120">
        <f>'SO 801 - Sadové úpravy'!F36</f>
        <v>0</v>
      </c>
      <c r="BD68" s="122">
        <f>'SO 801 - Sadové úpravy'!F37</f>
        <v>0</v>
      </c>
      <c r="BE68" s="7"/>
      <c r="BT68" s="123" t="s">
        <v>78</v>
      </c>
      <c r="BV68" s="123" t="s">
        <v>73</v>
      </c>
      <c r="BW68" s="123" t="s">
        <v>120</v>
      </c>
      <c r="BX68" s="123" t="s">
        <v>5</v>
      </c>
      <c r="CL68" s="123" t="s">
        <v>19</v>
      </c>
      <c r="CM68" s="123" t="s">
        <v>80</v>
      </c>
    </row>
    <row r="69" s="7" customFormat="1" ht="16.5" customHeight="1">
      <c r="A69" s="124" t="s">
        <v>81</v>
      </c>
      <c r="B69" s="111"/>
      <c r="C69" s="112"/>
      <c r="D69" s="113" t="s">
        <v>121</v>
      </c>
      <c r="E69" s="113"/>
      <c r="F69" s="113"/>
      <c r="G69" s="113"/>
      <c r="H69" s="113"/>
      <c r="I69" s="114"/>
      <c r="J69" s="113" t="s">
        <v>122</v>
      </c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3"/>
      <c r="Z69" s="113"/>
      <c r="AA69" s="113"/>
      <c r="AB69" s="113"/>
      <c r="AC69" s="113"/>
      <c r="AD69" s="113"/>
      <c r="AE69" s="113"/>
      <c r="AF69" s="113"/>
      <c r="AG69" s="116">
        <f>'VRN - Vedlejší rozpočtové...'!J30</f>
        <v>0</v>
      </c>
      <c r="AH69" s="114"/>
      <c r="AI69" s="114"/>
      <c r="AJ69" s="114"/>
      <c r="AK69" s="114"/>
      <c r="AL69" s="114"/>
      <c r="AM69" s="114"/>
      <c r="AN69" s="116">
        <f>SUM(AG69,AT69)</f>
        <v>0</v>
      </c>
      <c r="AO69" s="114"/>
      <c r="AP69" s="114"/>
      <c r="AQ69" s="117" t="s">
        <v>77</v>
      </c>
      <c r="AR69" s="118"/>
      <c r="AS69" s="134">
        <v>0</v>
      </c>
      <c r="AT69" s="135">
        <f>ROUND(SUM(AV69:AW69),2)</f>
        <v>0</v>
      </c>
      <c r="AU69" s="136">
        <f>'VRN - Vedlejší rozpočtové...'!P88</f>
        <v>0</v>
      </c>
      <c r="AV69" s="135">
        <f>'VRN - Vedlejší rozpočtové...'!J33</f>
        <v>0</v>
      </c>
      <c r="AW69" s="135">
        <f>'VRN - Vedlejší rozpočtové...'!J34</f>
        <v>0</v>
      </c>
      <c r="AX69" s="135">
        <f>'VRN - Vedlejší rozpočtové...'!J35</f>
        <v>0</v>
      </c>
      <c r="AY69" s="135">
        <f>'VRN - Vedlejší rozpočtové...'!J36</f>
        <v>0</v>
      </c>
      <c r="AZ69" s="135">
        <f>'VRN - Vedlejší rozpočtové...'!F33</f>
        <v>0</v>
      </c>
      <c r="BA69" s="135">
        <f>'VRN - Vedlejší rozpočtové...'!F34</f>
        <v>0</v>
      </c>
      <c r="BB69" s="135">
        <f>'VRN - Vedlejší rozpočtové...'!F35</f>
        <v>0</v>
      </c>
      <c r="BC69" s="135">
        <f>'VRN - Vedlejší rozpočtové...'!F36</f>
        <v>0</v>
      </c>
      <c r="BD69" s="137">
        <f>'VRN - Vedlejší rozpočtové...'!F37</f>
        <v>0</v>
      </c>
      <c r="BE69" s="7"/>
      <c r="BT69" s="123" t="s">
        <v>78</v>
      </c>
      <c r="BV69" s="123" t="s">
        <v>73</v>
      </c>
      <c r="BW69" s="123" t="s">
        <v>123</v>
      </c>
      <c r="BX69" s="123" t="s">
        <v>5</v>
      </c>
      <c r="CL69" s="123" t="s">
        <v>19</v>
      </c>
      <c r="CM69" s="123" t="s">
        <v>80</v>
      </c>
    </row>
    <row r="70" s="2" customFormat="1" ht="30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4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44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</row>
  </sheetData>
  <sheetProtection sheet="1" formatColumns="0" formatRows="0" objects="1" scenarios="1" spinCount="100000" saltValue="a+vzkTDfaI5p2/oEk/PlZHsV7u2rsHWsAuBCkpS2a9CGQbv6hKv7EiA+3Hsog1zimZnLGhxXPGk8xXt6+AZbxQ==" hashValue="NkECp2vrCuIPWYeXirtd93oMT9DnMs/v4EWMtmD4oCVCff1jYOO1RORqX2MS+cwfUeOsADhrTvfM/WcAk+zg2Q==" algorithmName="SHA-512" password="CC35"/>
  <mergeCells count="98">
    <mergeCell ref="C52:G52"/>
    <mergeCell ref="D64:H64"/>
    <mergeCell ref="D55:H55"/>
    <mergeCell ref="E61:I61"/>
    <mergeCell ref="E58:I58"/>
    <mergeCell ref="E57:I57"/>
    <mergeCell ref="E60:I60"/>
    <mergeCell ref="E56:I56"/>
    <mergeCell ref="E59:I59"/>
    <mergeCell ref="E62:I62"/>
    <mergeCell ref="E63:I63"/>
    <mergeCell ref="I52:AF52"/>
    <mergeCell ref="J64:AF64"/>
    <mergeCell ref="J55:AF55"/>
    <mergeCell ref="K62:AF62"/>
    <mergeCell ref="K61:AF61"/>
    <mergeCell ref="K58:AF58"/>
    <mergeCell ref="K59:AF59"/>
    <mergeCell ref="K56:AF56"/>
    <mergeCell ref="K60:AF60"/>
    <mergeCell ref="K63:AF63"/>
    <mergeCell ref="K57:AF57"/>
    <mergeCell ref="L45:AO45"/>
    <mergeCell ref="D65:H65"/>
    <mergeCell ref="J65:AF65"/>
    <mergeCell ref="E66:I66"/>
    <mergeCell ref="K66:AF66"/>
    <mergeCell ref="E67:I67"/>
    <mergeCell ref="K67:AF67"/>
    <mergeCell ref="D68:H68"/>
    <mergeCell ref="J68:AF68"/>
    <mergeCell ref="D69:H69"/>
    <mergeCell ref="J69:AF69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9:AM59"/>
    <mergeCell ref="AG62:AM62"/>
    <mergeCell ref="AG61:AM61"/>
    <mergeCell ref="AG63:AM63"/>
    <mergeCell ref="AG60:AM60"/>
    <mergeCell ref="AG58:AM58"/>
    <mergeCell ref="AG64:AM64"/>
    <mergeCell ref="AG57:AM57"/>
    <mergeCell ref="AG56:AM56"/>
    <mergeCell ref="AG55:AM55"/>
    <mergeCell ref="AG52:AM52"/>
    <mergeCell ref="AM47:AN47"/>
    <mergeCell ref="AM49:AP49"/>
    <mergeCell ref="AM50:AP50"/>
    <mergeCell ref="AN64:AP64"/>
    <mergeCell ref="AN63:AP63"/>
    <mergeCell ref="AN52:AP52"/>
    <mergeCell ref="AN59:AP59"/>
    <mergeCell ref="AN55:AP55"/>
    <mergeCell ref="AN61:AP61"/>
    <mergeCell ref="AN56:AP56"/>
    <mergeCell ref="AN60:AP60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54:AP54"/>
  </mergeCells>
  <hyperlinks>
    <hyperlink ref="A56" location="'SO 101.1 - Zpevněné plochy'!C2" display="/"/>
    <hyperlink ref="A57" location="'SO 101.2 - Sanace'!C2" display="/"/>
    <hyperlink ref="A58" location="'SO 101.3 - Dopravní značení'!C2" display="/"/>
    <hyperlink ref="A59" location="'SO 101.4.1 - Architektoni...'!C2" display="/"/>
    <hyperlink ref="A60" location="'SO 101.4.2 - Architektoni...'!C2" display="/"/>
    <hyperlink ref="A61" location="'SO 101.4.3 - Architektoni...'!C2" display="/"/>
    <hyperlink ref="A62" location="'SO 101.4.4 - Architektoni...'!C2" display="/"/>
    <hyperlink ref="A63" location="'SO 101.5 - Ochrana stávaj...'!C2" display="/"/>
    <hyperlink ref="A64" location="'SO 301 - Dešťová kanalizace'!C2" display="/"/>
    <hyperlink ref="A66" location="'SO 401.1 - Elektroinstalace'!C2" display="/"/>
    <hyperlink ref="A67" location="'SO 401.2 - Rozvaděč RVO'!C2" display="/"/>
    <hyperlink ref="A68" location="'SO 801 - Sadové úpravy'!C2" display="/"/>
    <hyperlink ref="A69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80</v>
      </c>
    </row>
    <row r="4" hidden="1" s="1" customFormat="1" ht="24.96" customHeight="1">
      <c r="B4" s="20"/>
      <c r="D4" s="142" t="s">
        <v>124</v>
      </c>
      <c r="I4" s="138"/>
      <c r="L4" s="20"/>
      <c r="M4" s="143" t="s">
        <v>10</v>
      </c>
      <c r="AT4" s="17" t="s">
        <v>4</v>
      </c>
    </row>
    <row r="5" hidden="1" s="1" customFormat="1" ht="6.96" customHeight="1">
      <c r="B5" s="20"/>
      <c r="I5" s="138"/>
      <c r="L5" s="20"/>
    </row>
    <row r="6" hidden="1" s="1" customFormat="1" ht="12" customHeight="1">
      <c r="B6" s="20"/>
      <c r="D6" s="144" t="s">
        <v>16</v>
      </c>
      <c r="I6" s="138"/>
      <c r="L6" s="20"/>
    </row>
    <row r="7" hidden="1" s="1" customFormat="1" ht="16.5" customHeight="1">
      <c r="B7" s="20"/>
      <c r="E7" s="145" t="str">
        <f>'Rekapitulace stavby'!K6</f>
        <v>Revitalizace ulice Nádražní</v>
      </c>
      <c r="F7" s="144"/>
      <c r="G7" s="144"/>
      <c r="H7" s="144"/>
      <c r="I7" s="138"/>
      <c r="L7" s="20"/>
    </row>
    <row r="8" hidden="1" s="2" customFormat="1" ht="12" customHeight="1">
      <c r="A8" s="38"/>
      <c r="B8" s="44"/>
      <c r="C8" s="38"/>
      <c r="D8" s="144" t="s">
        <v>125</v>
      </c>
      <c r="E8" s="38"/>
      <c r="F8" s="38"/>
      <c r="G8" s="38"/>
      <c r="H8" s="38"/>
      <c r="I8" s="146"/>
      <c r="J8" s="38"/>
      <c r="K8" s="38"/>
      <c r="L8" s="14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8" t="s">
        <v>969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4" t="s">
        <v>18</v>
      </c>
      <c r="E11" s="38"/>
      <c r="F11" s="133" t="s">
        <v>19</v>
      </c>
      <c r="G11" s="38"/>
      <c r="H11" s="38"/>
      <c r="I11" s="149" t="s">
        <v>20</v>
      </c>
      <c r="J11" s="133" t="s">
        <v>19</v>
      </c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4" t="s">
        <v>21</v>
      </c>
      <c r="E12" s="38"/>
      <c r="F12" s="133" t="s">
        <v>22</v>
      </c>
      <c r="G12" s="38"/>
      <c r="H12" s="38"/>
      <c r="I12" s="149" t="s">
        <v>23</v>
      </c>
      <c r="J12" s="150" t="str">
        <f>'Rekapitulace stavby'!AN8</f>
        <v>6. 1. 2020</v>
      </c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6"/>
      <c r="J13" s="38"/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4" t="s">
        <v>25</v>
      </c>
      <c r="E14" s="38"/>
      <c r="F14" s="38"/>
      <c r="G14" s="38"/>
      <c r="H14" s="38"/>
      <c r="I14" s="149" t="s">
        <v>26</v>
      </c>
      <c r="J14" s="133" t="str">
        <f>IF('Rekapitulace stavby'!AN10="","",'Rekapitulace stavby'!AN10)</f>
        <v/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9" t="s">
        <v>28</v>
      </c>
      <c r="J15" s="133" t="str">
        <f>IF('Rekapitulace stavby'!AN11="","",'Rekapitulace stavby'!AN11)</f>
        <v/>
      </c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6"/>
      <c r="J16" s="38"/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4" t="s">
        <v>29</v>
      </c>
      <c r="E17" s="38"/>
      <c r="F17" s="38"/>
      <c r="G17" s="38"/>
      <c r="H17" s="38"/>
      <c r="I17" s="149" t="s">
        <v>26</v>
      </c>
      <c r="J17" s="33" t="str">
        <f>'Rekapitulace stavby'!AN13</f>
        <v>Vyplň údaj</v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9" t="s">
        <v>28</v>
      </c>
      <c r="J18" s="33" t="str">
        <f>'Rekapitulace stavby'!AN14</f>
        <v>Vyplň údaj</v>
      </c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6"/>
      <c r="J19" s="38"/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4" t="s">
        <v>31</v>
      </c>
      <c r="E20" s="38"/>
      <c r="F20" s="38"/>
      <c r="G20" s="38"/>
      <c r="H20" s="38"/>
      <c r="I20" s="149" t="s">
        <v>26</v>
      </c>
      <c r="J20" s="133" t="s">
        <v>19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9" t="s">
        <v>28</v>
      </c>
      <c r="J21" s="133" t="s">
        <v>19</v>
      </c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6"/>
      <c r="J22" s="38"/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4" t="s">
        <v>34</v>
      </c>
      <c r="E23" s="38"/>
      <c r="F23" s="38"/>
      <c r="G23" s="38"/>
      <c r="H23" s="38"/>
      <c r="I23" s="149" t="s">
        <v>26</v>
      </c>
      <c r="J23" s="133" t="s">
        <v>19</v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3" t="s">
        <v>32</v>
      </c>
      <c r="F24" s="38"/>
      <c r="G24" s="38"/>
      <c r="H24" s="38"/>
      <c r="I24" s="149" t="s">
        <v>28</v>
      </c>
      <c r="J24" s="133" t="s">
        <v>19</v>
      </c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6"/>
      <c r="J25" s="38"/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4" t="s">
        <v>35</v>
      </c>
      <c r="E26" s="38"/>
      <c r="F26" s="38"/>
      <c r="G26" s="38"/>
      <c r="H26" s="38"/>
      <c r="I26" s="146"/>
      <c r="J26" s="38"/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83.25" customHeight="1">
      <c r="A27" s="151"/>
      <c r="B27" s="152"/>
      <c r="C27" s="151"/>
      <c r="D27" s="151"/>
      <c r="E27" s="153" t="s">
        <v>36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6"/>
      <c r="E29" s="156"/>
      <c r="F29" s="156"/>
      <c r="G29" s="156"/>
      <c r="H29" s="156"/>
      <c r="I29" s="157"/>
      <c r="J29" s="156"/>
      <c r="K29" s="156"/>
      <c r="L29" s="14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8" t="s">
        <v>37</v>
      </c>
      <c r="E30" s="38"/>
      <c r="F30" s="38"/>
      <c r="G30" s="38"/>
      <c r="H30" s="38"/>
      <c r="I30" s="146"/>
      <c r="J30" s="159">
        <f>ROUND(J88, 2)</f>
        <v>0</v>
      </c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0" t="s">
        <v>39</v>
      </c>
      <c r="G32" s="38"/>
      <c r="H32" s="38"/>
      <c r="I32" s="161" t="s">
        <v>38</v>
      </c>
      <c r="J32" s="160" t="s">
        <v>40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2" t="s">
        <v>41</v>
      </c>
      <c r="E33" s="144" t="s">
        <v>42</v>
      </c>
      <c r="F33" s="163">
        <f>ROUND((SUM(BE88:BE419)),  2)</f>
        <v>0</v>
      </c>
      <c r="G33" s="38"/>
      <c r="H33" s="38"/>
      <c r="I33" s="164">
        <v>0.20999999999999999</v>
      </c>
      <c r="J33" s="163">
        <f>ROUND(((SUM(BE88:BE419))*I33),  2)</f>
        <v>0</v>
      </c>
      <c r="K33" s="38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4" t="s">
        <v>43</v>
      </c>
      <c r="F34" s="163">
        <f>ROUND((SUM(BF88:BF419)),  2)</f>
        <v>0</v>
      </c>
      <c r="G34" s="38"/>
      <c r="H34" s="38"/>
      <c r="I34" s="164">
        <v>0.14999999999999999</v>
      </c>
      <c r="J34" s="163">
        <f>ROUND(((SUM(BF88:BF419))*I34),  2)</f>
        <v>0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4" t="s">
        <v>44</v>
      </c>
      <c r="F35" s="163">
        <f>ROUND((SUM(BG88:BG419)),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45</v>
      </c>
      <c r="F36" s="163">
        <f>ROUND((SUM(BH88:BH419)),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46</v>
      </c>
      <c r="F37" s="163">
        <f>ROUND((SUM(BI88:BI419)),  2)</f>
        <v>0</v>
      </c>
      <c r="G37" s="38"/>
      <c r="H37" s="38"/>
      <c r="I37" s="164">
        <v>0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6"/>
      <c r="J38" s="38"/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5"/>
      <c r="D39" s="166" t="s">
        <v>47</v>
      </c>
      <c r="E39" s="167"/>
      <c r="F39" s="167"/>
      <c r="G39" s="168" t="s">
        <v>48</v>
      </c>
      <c r="H39" s="169" t="s">
        <v>49</v>
      </c>
      <c r="I39" s="170"/>
      <c r="J39" s="171">
        <f>SUM(J30:J37)</f>
        <v>0</v>
      </c>
      <c r="K39" s="172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73"/>
      <c r="C40" s="174"/>
      <c r="D40" s="174"/>
      <c r="E40" s="174"/>
      <c r="F40" s="174"/>
      <c r="G40" s="174"/>
      <c r="H40" s="174"/>
      <c r="I40" s="175"/>
      <c r="J40" s="174"/>
      <c r="K40" s="174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76"/>
      <c r="C44" s="177"/>
      <c r="D44" s="177"/>
      <c r="E44" s="177"/>
      <c r="F44" s="177"/>
      <c r="G44" s="177"/>
      <c r="H44" s="177"/>
      <c r="I44" s="178"/>
      <c r="J44" s="177"/>
      <c r="K44" s="177"/>
      <c r="L44" s="14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129</v>
      </c>
      <c r="D45" s="40"/>
      <c r="E45" s="40"/>
      <c r="F45" s="40"/>
      <c r="G45" s="40"/>
      <c r="H45" s="40"/>
      <c r="I45" s="146"/>
      <c r="J45" s="40"/>
      <c r="K45" s="40"/>
      <c r="L45" s="14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46"/>
      <c r="J46" s="40"/>
      <c r="K46" s="40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9" t="str">
        <f>E7</f>
        <v>Revitalizace ulice Nádražní</v>
      </c>
      <c r="F48" s="32"/>
      <c r="G48" s="32"/>
      <c r="H48" s="32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125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301 - Dešťová kanalizace</v>
      </c>
      <c r="F50" s="40"/>
      <c r="G50" s="40"/>
      <c r="H50" s="40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46"/>
      <c r="J51" s="40"/>
      <c r="K51" s="40"/>
      <c r="L51" s="14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ul. Nádražní</v>
      </c>
      <c r="G52" s="40"/>
      <c r="H52" s="40"/>
      <c r="I52" s="149" t="s">
        <v>23</v>
      </c>
      <c r="J52" s="72" t="str">
        <f>IF(J12="","",J12)</f>
        <v>6. 1. 2020</v>
      </c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149" t="s">
        <v>31</v>
      </c>
      <c r="J54" s="36" t="str">
        <f>E21</f>
        <v>BENEPRO, a.s.</v>
      </c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149" t="s">
        <v>34</v>
      </c>
      <c r="J55" s="36" t="str">
        <f>E24</f>
        <v>BENEPRO, a.s.</v>
      </c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46"/>
      <c r="J56" s="40"/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80" t="s">
        <v>130</v>
      </c>
      <c r="D57" s="181"/>
      <c r="E57" s="181"/>
      <c r="F57" s="181"/>
      <c r="G57" s="181"/>
      <c r="H57" s="181"/>
      <c r="I57" s="182"/>
      <c r="J57" s="183" t="s">
        <v>131</v>
      </c>
      <c r="K57" s="181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46"/>
      <c r="J58" s="40"/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84" t="s">
        <v>69</v>
      </c>
      <c r="D59" s="40"/>
      <c r="E59" s="40"/>
      <c r="F59" s="40"/>
      <c r="G59" s="40"/>
      <c r="H59" s="40"/>
      <c r="I59" s="146"/>
      <c r="J59" s="102">
        <f>J88</f>
        <v>0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132</v>
      </c>
    </row>
    <row r="60" s="9" customFormat="1" ht="24.96" customHeight="1">
      <c r="A60" s="9"/>
      <c r="B60" s="185"/>
      <c r="C60" s="186"/>
      <c r="D60" s="187" t="s">
        <v>133</v>
      </c>
      <c r="E60" s="188"/>
      <c r="F60" s="188"/>
      <c r="G60" s="188"/>
      <c r="H60" s="188"/>
      <c r="I60" s="189"/>
      <c r="J60" s="190">
        <f>J89</f>
        <v>0</v>
      </c>
      <c r="K60" s="186"/>
      <c r="L60" s="19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92"/>
      <c r="C61" s="125"/>
      <c r="D61" s="193" t="s">
        <v>134</v>
      </c>
      <c r="E61" s="194"/>
      <c r="F61" s="194"/>
      <c r="G61" s="194"/>
      <c r="H61" s="194"/>
      <c r="I61" s="195"/>
      <c r="J61" s="196">
        <f>J90</f>
        <v>0</v>
      </c>
      <c r="K61" s="125"/>
      <c r="L61" s="19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92"/>
      <c r="C62" s="125"/>
      <c r="D62" s="193" t="s">
        <v>135</v>
      </c>
      <c r="E62" s="194"/>
      <c r="F62" s="194"/>
      <c r="G62" s="194"/>
      <c r="H62" s="194"/>
      <c r="I62" s="195"/>
      <c r="J62" s="196">
        <f>J302</f>
        <v>0</v>
      </c>
      <c r="K62" s="125"/>
      <c r="L62" s="19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92"/>
      <c r="C63" s="125"/>
      <c r="D63" s="193" t="s">
        <v>970</v>
      </c>
      <c r="E63" s="194"/>
      <c r="F63" s="194"/>
      <c r="G63" s="194"/>
      <c r="H63" s="194"/>
      <c r="I63" s="195"/>
      <c r="J63" s="196">
        <f>J304</f>
        <v>0</v>
      </c>
      <c r="K63" s="125"/>
      <c r="L63" s="19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92"/>
      <c r="C64" s="125"/>
      <c r="D64" s="193" t="s">
        <v>971</v>
      </c>
      <c r="E64" s="194"/>
      <c r="F64" s="194"/>
      <c r="G64" s="194"/>
      <c r="H64" s="194"/>
      <c r="I64" s="195"/>
      <c r="J64" s="196">
        <f>J306</f>
        <v>0</v>
      </c>
      <c r="K64" s="125"/>
      <c r="L64" s="19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92"/>
      <c r="C65" s="125"/>
      <c r="D65" s="193" t="s">
        <v>972</v>
      </c>
      <c r="E65" s="194"/>
      <c r="F65" s="194"/>
      <c r="G65" s="194"/>
      <c r="H65" s="194"/>
      <c r="I65" s="195"/>
      <c r="J65" s="196">
        <f>J352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2"/>
      <c r="C66" s="125"/>
      <c r="D66" s="193" t="s">
        <v>137</v>
      </c>
      <c r="E66" s="194"/>
      <c r="F66" s="194"/>
      <c r="G66" s="194"/>
      <c r="H66" s="194"/>
      <c r="I66" s="195"/>
      <c r="J66" s="196">
        <f>J399</f>
        <v>0</v>
      </c>
      <c r="K66" s="125"/>
      <c r="L66" s="19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2"/>
      <c r="C67" s="125"/>
      <c r="D67" s="193" t="s">
        <v>138</v>
      </c>
      <c r="E67" s="194"/>
      <c r="F67" s="194"/>
      <c r="G67" s="194"/>
      <c r="H67" s="194"/>
      <c r="I67" s="195"/>
      <c r="J67" s="196">
        <f>J410</f>
        <v>0</v>
      </c>
      <c r="K67" s="125"/>
      <c r="L67" s="19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2"/>
      <c r="C68" s="125"/>
      <c r="D68" s="193" t="s">
        <v>139</v>
      </c>
      <c r="E68" s="194"/>
      <c r="F68" s="194"/>
      <c r="G68" s="194"/>
      <c r="H68" s="194"/>
      <c r="I68" s="195"/>
      <c r="J68" s="196">
        <f>J417</f>
        <v>0</v>
      </c>
      <c r="K68" s="125"/>
      <c r="L68" s="19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146"/>
      <c r="J69" s="40"/>
      <c r="K69" s="40"/>
      <c r="L69" s="14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175"/>
      <c r="J70" s="60"/>
      <c r="K70" s="60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178"/>
      <c r="J74" s="62"/>
      <c r="K74" s="62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146</v>
      </c>
      <c r="D75" s="40"/>
      <c r="E75" s="40"/>
      <c r="F75" s="40"/>
      <c r="G75" s="40"/>
      <c r="H75" s="40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79" t="str">
        <f>E7</f>
        <v>Revitalizace ulice Nádražní</v>
      </c>
      <c r="F78" s="32"/>
      <c r="G78" s="32"/>
      <c r="H78" s="32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125</v>
      </c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 301 - Dešťová kanalizace</v>
      </c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ul. Nádražní</v>
      </c>
      <c r="G82" s="40"/>
      <c r="H82" s="40"/>
      <c r="I82" s="149" t="s">
        <v>23</v>
      </c>
      <c r="J82" s="72" t="str">
        <f>IF(J12="","",J12)</f>
        <v>6. 1. 2020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6"/>
      <c r="J83" s="40"/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 xml:space="preserve"> </v>
      </c>
      <c r="G84" s="40"/>
      <c r="H84" s="40"/>
      <c r="I84" s="149" t="s">
        <v>31</v>
      </c>
      <c r="J84" s="36" t="str">
        <f>E21</f>
        <v>BENEPRO, a.s.</v>
      </c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149" t="s">
        <v>34</v>
      </c>
      <c r="J85" s="36" t="str">
        <f>E24</f>
        <v>BENEPRO, a.s.</v>
      </c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146"/>
      <c r="J86" s="40"/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98"/>
      <c r="B87" s="199"/>
      <c r="C87" s="200" t="s">
        <v>147</v>
      </c>
      <c r="D87" s="201" t="s">
        <v>56</v>
      </c>
      <c r="E87" s="201" t="s">
        <v>52</v>
      </c>
      <c r="F87" s="201" t="s">
        <v>53</v>
      </c>
      <c r="G87" s="201" t="s">
        <v>148</v>
      </c>
      <c r="H87" s="201" t="s">
        <v>149</v>
      </c>
      <c r="I87" s="202" t="s">
        <v>150</v>
      </c>
      <c r="J87" s="201" t="s">
        <v>131</v>
      </c>
      <c r="K87" s="203" t="s">
        <v>151</v>
      </c>
      <c r="L87" s="204"/>
      <c r="M87" s="92" t="s">
        <v>19</v>
      </c>
      <c r="N87" s="93" t="s">
        <v>41</v>
      </c>
      <c r="O87" s="93" t="s">
        <v>152</v>
      </c>
      <c r="P87" s="93" t="s">
        <v>153</v>
      </c>
      <c r="Q87" s="93" t="s">
        <v>154</v>
      </c>
      <c r="R87" s="93" t="s">
        <v>155</v>
      </c>
      <c r="S87" s="93" t="s">
        <v>156</v>
      </c>
      <c r="T87" s="94" t="s">
        <v>157</v>
      </c>
      <c r="U87" s="198"/>
      <c r="V87" s="198"/>
      <c r="W87" s="198"/>
      <c r="X87" s="198"/>
      <c r="Y87" s="198"/>
      <c r="Z87" s="198"/>
      <c r="AA87" s="198"/>
      <c r="AB87" s="198"/>
      <c r="AC87" s="198"/>
      <c r="AD87" s="198"/>
      <c r="AE87" s="198"/>
    </row>
    <row r="88" s="2" customFormat="1" ht="22.8" customHeight="1">
      <c r="A88" s="38"/>
      <c r="B88" s="39"/>
      <c r="C88" s="99" t="s">
        <v>158</v>
      </c>
      <c r="D88" s="40"/>
      <c r="E88" s="40"/>
      <c r="F88" s="40"/>
      <c r="G88" s="40"/>
      <c r="H88" s="40"/>
      <c r="I88" s="146"/>
      <c r="J88" s="205">
        <f>BK88</f>
        <v>0</v>
      </c>
      <c r="K88" s="40"/>
      <c r="L88" s="44"/>
      <c r="M88" s="95"/>
      <c r="N88" s="206"/>
      <c r="O88" s="96"/>
      <c r="P88" s="207">
        <f>P89</f>
        <v>0</v>
      </c>
      <c r="Q88" s="96"/>
      <c r="R88" s="207">
        <f>R89</f>
        <v>77.672676511600002</v>
      </c>
      <c r="S88" s="96"/>
      <c r="T88" s="208">
        <f>T89</f>
        <v>12.119999999999999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70</v>
      </c>
      <c r="AU88" s="17" t="s">
        <v>132</v>
      </c>
      <c r="BK88" s="209">
        <f>BK89</f>
        <v>0</v>
      </c>
    </row>
    <row r="89" s="12" customFormat="1" ht="25.92" customHeight="1">
      <c r="A89" s="12"/>
      <c r="B89" s="210"/>
      <c r="C89" s="211"/>
      <c r="D89" s="212" t="s">
        <v>70</v>
      </c>
      <c r="E89" s="213" t="s">
        <v>159</v>
      </c>
      <c r="F89" s="213" t="s">
        <v>160</v>
      </c>
      <c r="G89" s="211"/>
      <c r="H89" s="211"/>
      <c r="I89" s="214"/>
      <c r="J89" s="215">
        <f>BK89</f>
        <v>0</v>
      </c>
      <c r="K89" s="211"/>
      <c r="L89" s="216"/>
      <c r="M89" s="217"/>
      <c r="N89" s="218"/>
      <c r="O89" s="218"/>
      <c r="P89" s="219">
        <f>P90+P302+P304+P306+P352+P399+P410+P417</f>
        <v>0</v>
      </c>
      <c r="Q89" s="218"/>
      <c r="R89" s="219">
        <f>R90+R302+R304+R306+R352+R399+R410+R417</f>
        <v>77.672676511600002</v>
      </c>
      <c r="S89" s="218"/>
      <c r="T89" s="220">
        <f>T90+T302+T304+T306+T352+T399+T410+T417</f>
        <v>12.119999999999999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1" t="s">
        <v>78</v>
      </c>
      <c r="AT89" s="222" t="s">
        <v>70</v>
      </c>
      <c r="AU89" s="222" t="s">
        <v>71</v>
      </c>
      <c r="AY89" s="221" t="s">
        <v>161</v>
      </c>
      <c r="BK89" s="223">
        <f>BK90+BK302+BK304+BK306+BK352+BK399+BK410+BK417</f>
        <v>0</v>
      </c>
    </row>
    <row r="90" s="12" customFormat="1" ht="22.8" customHeight="1">
      <c r="A90" s="12"/>
      <c r="B90" s="210"/>
      <c r="C90" s="211"/>
      <c r="D90" s="212" t="s">
        <v>70</v>
      </c>
      <c r="E90" s="224" t="s">
        <v>78</v>
      </c>
      <c r="F90" s="224" t="s">
        <v>162</v>
      </c>
      <c r="G90" s="211"/>
      <c r="H90" s="211"/>
      <c r="I90" s="214"/>
      <c r="J90" s="225">
        <f>BK90</f>
        <v>0</v>
      </c>
      <c r="K90" s="211"/>
      <c r="L90" s="216"/>
      <c r="M90" s="217"/>
      <c r="N90" s="218"/>
      <c r="O90" s="218"/>
      <c r="P90" s="219">
        <f>SUM(P91:P301)</f>
        <v>0</v>
      </c>
      <c r="Q90" s="218"/>
      <c r="R90" s="219">
        <f>SUM(R91:R301)</f>
        <v>1.9059659776</v>
      </c>
      <c r="S90" s="218"/>
      <c r="T90" s="220">
        <f>SUM(T91:T301)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1" t="s">
        <v>78</v>
      </c>
      <c r="AT90" s="222" t="s">
        <v>70</v>
      </c>
      <c r="AU90" s="222" t="s">
        <v>78</v>
      </c>
      <c r="AY90" s="221" t="s">
        <v>161</v>
      </c>
      <c r="BK90" s="223">
        <f>SUM(BK91:BK301)</f>
        <v>0</v>
      </c>
    </row>
    <row r="91" s="2" customFormat="1" ht="33" customHeight="1">
      <c r="A91" s="38"/>
      <c r="B91" s="39"/>
      <c r="C91" s="226" t="s">
        <v>78</v>
      </c>
      <c r="D91" s="226" t="s">
        <v>163</v>
      </c>
      <c r="E91" s="227" t="s">
        <v>973</v>
      </c>
      <c r="F91" s="228" t="s">
        <v>974</v>
      </c>
      <c r="G91" s="229" t="s">
        <v>210</v>
      </c>
      <c r="H91" s="230">
        <v>36.875</v>
      </c>
      <c r="I91" s="231"/>
      <c r="J91" s="232">
        <f>ROUND(I91*H91,2)</f>
        <v>0</v>
      </c>
      <c r="K91" s="228" t="s">
        <v>167</v>
      </c>
      <c r="L91" s="44"/>
      <c r="M91" s="233" t="s">
        <v>19</v>
      </c>
      <c r="N91" s="234" t="s">
        <v>42</v>
      </c>
      <c r="O91" s="84"/>
      <c r="P91" s="235">
        <f>O91*H91</f>
        <v>0</v>
      </c>
      <c r="Q91" s="235">
        <v>0</v>
      </c>
      <c r="R91" s="235">
        <f>Q91*H91</f>
        <v>0</v>
      </c>
      <c r="S91" s="235">
        <v>0</v>
      </c>
      <c r="T91" s="23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37" t="s">
        <v>168</v>
      </c>
      <c r="AT91" s="237" t="s">
        <v>163</v>
      </c>
      <c r="AU91" s="237" t="s">
        <v>80</v>
      </c>
      <c r="AY91" s="17" t="s">
        <v>161</v>
      </c>
      <c r="BE91" s="238">
        <f>IF(N91="základní",J91,0)</f>
        <v>0</v>
      </c>
      <c r="BF91" s="238">
        <f>IF(N91="snížená",J91,0)</f>
        <v>0</v>
      </c>
      <c r="BG91" s="238">
        <f>IF(N91="zákl. přenesená",J91,0)</f>
        <v>0</v>
      </c>
      <c r="BH91" s="238">
        <f>IF(N91="sníž. přenesená",J91,0)</f>
        <v>0</v>
      </c>
      <c r="BI91" s="238">
        <f>IF(N91="nulová",J91,0)</f>
        <v>0</v>
      </c>
      <c r="BJ91" s="17" t="s">
        <v>78</v>
      </c>
      <c r="BK91" s="238">
        <f>ROUND(I91*H91,2)</f>
        <v>0</v>
      </c>
      <c r="BL91" s="17" t="s">
        <v>168</v>
      </c>
      <c r="BM91" s="237" t="s">
        <v>975</v>
      </c>
    </row>
    <row r="92" s="13" customFormat="1">
      <c r="A92" s="13"/>
      <c r="B92" s="243"/>
      <c r="C92" s="244"/>
      <c r="D92" s="239" t="s">
        <v>172</v>
      </c>
      <c r="E92" s="245" t="s">
        <v>19</v>
      </c>
      <c r="F92" s="246" t="s">
        <v>976</v>
      </c>
      <c r="G92" s="244"/>
      <c r="H92" s="245" t="s">
        <v>19</v>
      </c>
      <c r="I92" s="247"/>
      <c r="J92" s="244"/>
      <c r="K92" s="244"/>
      <c r="L92" s="248"/>
      <c r="M92" s="249"/>
      <c r="N92" s="250"/>
      <c r="O92" s="250"/>
      <c r="P92" s="250"/>
      <c r="Q92" s="250"/>
      <c r="R92" s="250"/>
      <c r="S92" s="250"/>
      <c r="T92" s="25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52" t="s">
        <v>172</v>
      </c>
      <c r="AU92" s="252" t="s">
        <v>80</v>
      </c>
      <c r="AV92" s="13" t="s">
        <v>78</v>
      </c>
      <c r="AW92" s="13" t="s">
        <v>33</v>
      </c>
      <c r="AX92" s="13" t="s">
        <v>71</v>
      </c>
      <c r="AY92" s="252" t="s">
        <v>161</v>
      </c>
    </row>
    <row r="93" s="14" customFormat="1">
      <c r="A93" s="14"/>
      <c r="B93" s="253"/>
      <c r="C93" s="254"/>
      <c r="D93" s="239" t="s">
        <v>172</v>
      </c>
      <c r="E93" s="255" t="s">
        <v>19</v>
      </c>
      <c r="F93" s="256" t="s">
        <v>977</v>
      </c>
      <c r="G93" s="254"/>
      <c r="H93" s="257">
        <v>14.375</v>
      </c>
      <c r="I93" s="258"/>
      <c r="J93" s="254"/>
      <c r="K93" s="254"/>
      <c r="L93" s="259"/>
      <c r="M93" s="260"/>
      <c r="N93" s="261"/>
      <c r="O93" s="261"/>
      <c r="P93" s="261"/>
      <c r="Q93" s="261"/>
      <c r="R93" s="261"/>
      <c r="S93" s="261"/>
      <c r="T93" s="26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63" t="s">
        <v>172</v>
      </c>
      <c r="AU93" s="263" t="s">
        <v>80</v>
      </c>
      <c r="AV93" s="14" t="s">
        <v>80</v>
      </c>
      <c r="AW93" s="14" t="s">
        <v>33</v>
      </c>
      <c r="AX93" s="14" t="s">
        <v>71</v>
      </c>
      <c r="AY93" s="263" t="s">
        <v>161</v>
      </c>
    </row>
    <row r="94" s="13" customFormat="1">
      <c r="A94" s="13"/>
      <c r="B94" s="243"/>
      <c r="C94" s="244"/>
      <c r="D94" s="239" t="s">
        <v>172</v>
      </c>
      <c r="E94" s="245" t="s">
        <v>19</v>
      </c>
      <c r="F94" s="246" t="s">
        <v>978</v>
      </c>
      <c r="G94" s="244"/>
      <c r="H94" s="245" t="s">
        <v>19</v>
      </c>
      <c r="I94" s="247"/>
      <c r="J94" s="244"/>
      <c r="K94" s="244"/>
      <c r="L94" s="248"/>
      <c r="M94" s="249"/>
      <c r="N94" s="250"/>
      <c r="O94" s="250"/>
      <c r="P94" s="250"/>
      <c r="Q94" s="250"/>
      <c r="R94" s="250"/>
      <c r="S94" s="250"/>
      <c r="T94" s="25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2" t="s">
        <v>172</v>
      </c>
      <c r="AU94" s="252" t="s">
        <v>80</v>
      </c>
      <c r="AV94" s="13" t="s">
        <v>78</v>
      </c>
      <c r="AW94" s="13" t="s">
        <v>33</v>
      </c>
      <c r="AX94" s="13" t="s">
        <v>71</v>
      </c>
      <c r="AY94" s="252" t="s">
        <v>161</v>
      </c>
    </row>
    <row r="95" s="14" customFormat="1">
      <c r="A95" s="14"/>
      <c r="B95" s="253"/>
      <c r="C95" s="254"/>
      <c r="D95" s="239" t="s">
        <v>172</v>
      </c>
      <c r="E95" s="255" t="s">
        <v>19</v>
      </c>
      <c r="F95" s="256" t="s">
        <v>979</v>
      </c>
      <c r="G95" s="254"/>
      <c r="H95" s="257">
        <v>22.5</v>
      </c>
      <c r="I95" s="258"/>
      <c r="J95" s="254"/>
      <c r="K95" s="254"/>
      <c r="L95" s="259"/>
      <c r="M95" s="260"/>
      <c r="N95" s="261"/>
      <c r="O95" s="261"/>
      <c r="P95" s="261"/>
      <c r="Q95" s="261"/>
      <c r="R95" s="261"/>
      <c r="S95" s="261"/>
      <c r="T95" s="26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3" t="s">
        <v>172</v>
      </c>
      <c r="AU95" s="263" t="s">
        <v>80</v>
      </c>
      <c r="AV95" s="14" t="s">
        <v>80</v>
      </c>
      <c r="AW95" s="14" t="s">
        <v>33</v>
      </c>
      <c r="AX95" s="14" t="s">
        <v>71</v>
      </c>
      <c r="AY95" s="263" t="s">
        <v>161</v>
      </c>
    </row>
    <row r="96" s="15" customFormat="1">
      <c r="A96" s="15"/>
      <c r="B96" s="264"/>
      <c r="C96" s="265"/>
      <c r="D96" s="239" t="s">
        <v>172</v>
      </c>
      <c r="E96" s="266" t="s">
        <v>19</v>
      </c>
      <c r="F96" s="267" t="s">
        <v>177</v>
      </c>
      <c r="G96" s="265"/>
      <c r="H96" s="268">
        <v>36.875</v>
      </c>
      <c r="I96" s="269"/>
      <c r="J96" s="265"/>
      <c r="K96" s="265"/>
      <c r="L96" s="270"/>
      <c r="M96" s="271"/>
      <c r="N96" s="272"/>
      <c r="O96" s="272"/>
      <c r="P96" s="272"/>
      <c r="Q96" s="272"/>
      <c r="R96" s="272"/>
      <c r="S96" s="272"/>
      <c r="T96" s="273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74" t="s">
        <v>172</v>
      </c>
      <c r="AU96" s="274" t="s">
        <v>80</v>
      </c>
      <c r="AV96" s="15" t="s">
        <v>168</v>
      </c>
      <c r="AW96" s="15" t="s">
        <v>33</v>
      </c>
      <c r="AX96" s="15" t="s">
        <v>78</v>
      </c>
      <c r="AY96" s="274" t="s">
        <v>161</v>
      </c>
    </row>
    <row r="97" s="2" customFormat="1" ht="33" customHeight="1">
      <c r="A97" s="38"/>
      <c r="B97" s="39"/>
      <c r="C97" s="226" t="s">
        <v>80</v>
      </c>
      <c r="D97" s="226" t="s">
        <v>163</v>
      </c>
      <c r="E97" s="227" t="s">
        <v>980</v>
      </c>
      <c r="F97" s="228" t="s">
        <v>981</v>
      </c>
      <c r="G97" s="229" t="s">
        <v>210</v>
      </c>
      <c r="H97" s="230">
        <v>11.063000000000001</v>
      </c>
      <c r="I97" s="231"/>
      <c r="J97" s="232">
        <f>ROUND(I97*H97,2)</f>
        <v>0</v>
      </c>
      <c r="K97" s="228" t="s">
        <v>167</v>
      </c>
      <c r="L97" s="44"/>
      <c r="M97" s="233" t="s">
        <v>19</v>
      </c>
      <c r="N97" s="234" t="s">
        <v>42</v>
      </c>
      <c r="O97" s="84"/>
      <c r="P97" s="235">
        <f>O97*H97</f>
        <v>0</v>
      </c>
      <c r="Q97" s="235">
        <v>0</v>
      </c>
      <c r="R97" s="235">
        <f>Q97*H97</f>
        <v>0</v>
      </c>
      <c r="S97" s="235">
        <v>0</v>
      </c>
      <c r="T97" s="23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7" t="s">
        <v>168</v>
      </c>
      <c r="AT97" s="237" t="s">
        <v>163</v>
      </c>
      <c r="AU97" s="237" t="s">
        <v>80</v>
      </c>
      <c r="AY97" s="17" t="s">
        <v>161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17" t="s">
        <v>78</v>
      </c>
      <c r="BK97" s="238">
        <f>ROUND(I97*H97,2)</f>
        <v>0</v>
      </c>
      <c r="BL97" s="17" t="s">
        <v>168</v>
      </c>
      <c r="BM97" s="237" t="s">
        <v>982</v>
      </c>
    </row>
    <row r="98" s="2" customFormat="1">
      <c r="A98" s="38"/>
      <c r="B98" s="39"/>
      <c r="C98" s="40"/>
      <c r="D98" s="239" t="s">
        <v>170</v>
      </c>
      <c r="E98" s="40"/>
      <c r="F98" s="240" t="s">
        <v>242</v>
      </c>
      <c r="G98" s="40"/>
      <c r="H98" s="40"/>
      <c r="I98" s="146"/>
      <c r="J98" s="40"/>
      <c r="K98" s="40"/>
      <c r="L98" s="44"/>
      <c r="M98" s="241"/>
      <c r="N98" s="24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170</v>
      </c>
      <c r="AU98" s="17" t="s">
        <v>80</v>
      </c>
    </row>
    <row r="99" s="14" customFormat="1">
      <c r="A99" s="14"/>
      <c r="B99" s="253"/>
      <c r="C99" s="254"/>
      <c r="D99" s="239" t="s">
        <v>172</v>
      </c>
      <c r="E99" s="254"/>
      <c r="F99" s="256" t="s">
        <v>983</v>
      </c>
      <c r="G99" s="254"/>
      <c r="H99" s="257">
        <v>11.063000000000001</v>
      </c>
      <c r="I99" s="258"/>
      <c r="J99" s="254"/>
      <c r="K99" s="254"/>
      <c r="L99" s="259"/>
      <c r="M99" s="260"/>
      <c r="N99" s="261"/>
      <c r="O99" s="261"/>
      <c r="P99" s="261"/>
      <c r="Q99" s="261"/>
      <c r="R99" s="261"/>
      <c r="S99" s="261"/>
      <c r="T99" s="26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3" t="s">
        <v>172</v>
      </c>
      <c r="AU99" s="263" t="s">
        <v>80</v>
      </c>
      <c r="AV99" s="14" t="s">
        <v>80</v>
      </c>
      <c r="AW99" s="14" t="s">
        <v>4</v>
      </c>
      <c r="AX99" s="14" t="s">
        <v>78</v>
      </c>
      <c r="AY99" s="263" t="s">
        <v>161</v>
      </c>
    </row>
    <row r="100" s="2" customFormat="1" ht="33" customHeight="1">
      <c r="A100" s="38"/>
      <c r="B100" s="39"/>
      <c r="C100" s="226" t="s">
        <v>187</v>
      </c>
      <c r="D100" s="226" t="s">
        <v>163</v>
      </c>
      <c r="E100" s="227" t="s">
        <v>984</v>
      </c>
      <c r="F100" s="228" t="s">
        <v>985</v>
      </c>
      <c r="G100" s="229" t="s">
        <v>210</v>
      </c>
      <c r="H100" s="230">
        <v>718.96500000000003</v>
      </c>
      <c r="I100" s="231"/>
      <c r="J100" s="232">
        <f>ROUND(I100*H100,2)</f>
        <v>0</v>
      </c>
      <c r="K100" s="228" t="s">
        <v>167</v>
      </c>
      <c r="L100" s="44"/>
      <c r="M100" s="233" t="s">
        <v>19</v>
      </c>
      <c r="N100" s="234" t="s">
        <v>42</v>
      </c>
      <c r="O100" s="84"/>
      <c r="P100" s="235">
        <f>O100*H100</f>
        <v>0</v>
      </c>
      <c r="Q100" s="235">
        <v>0</v>
      </c>
      <c r="R100" s="235">
        <f>Q100*H100</f>
        <v>0</v>
      </c>
      <c r="S100" s="235">
        <v>0</v>
      </c>
      <c r="T100" s="23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37" t="s">
        <v>168</v>
      </c>
      <c r="AT100" s="237" t="s">
        <v>163</v>
      </c>
      <c r="AU100" s="237" t="s">
        <v>80</v>
      </c>
      <c r="AY100" s="17" t="s">
        <v>161</v>
      </c>
      <c r="BE100" s="238">
        <f>IF(N100="základní",J100,0)</f>
        <v>0</v>
      </c>
      <c r="BF100" s="238">
        <f>IF(N100="snížená",J100,0)</f>
        <v>0</v>
      </c>
      <c r="BG100" s="238">
        <f>IF(N100="zákl. přenesená",J100,0)</f>
        <v>0</v>
      </c>
      <c r="BH100" s="238">
        <f>IF(N100="sníž. přenesená",J100,0)</f>
        <v>0</v>
      </c>
      <c r="BI100" s="238">
        <f>IF(N100="nulová",J100,0)</f>
        <v>0</v>
      </c>
      <c r="BJ100" s="17" t="s">
        <v>78</v>
      </c>
      <c r="BK100" s="238">
        <f>ROUND(I100*H100,2)</f>
        <v>0</v>
      </c>
      <c r="BL100" s="17" t="s">
        <v>168</v>
      </c>
      <c r="BM100" s="237" t="s">
        <v>986</v>
      </c>
    </row>
    <row r="101" s="2" customFormat="1">
      <c r="A101" s="38"/>
      <c r="B101" s="39"/>
      <c r="C101" s="40"/>
      <c r="D101" s="239" t="s">
        <v>170</v>
      </c>
      <c r="E101" s="40"/>
      <c r="F101" s="240" t="s">
        <v>987</v>
      </c>
      <c r="G101" s="40"/>
      <c r="H101" s="40"/>
      <c r="I101" s="146"/>
      <c r="J101" s="40"/>
      <c r="K101" s="40"/>
      <c r="L101" s="44"/>
      <c r="M101" s="241"/>
      <c r="N101" s="242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170</v>
      </c>
      <c r="AU101" s="17" t="s">
        <v>80</v>
      </c>
    </row>
    <row r="102" s="13" customFormat="1">
      <c r="A102" s="13"/>
      <c r="B102" s="243"/>
      <c r="C102" s="244"/>
      <c r="D102" s="239" t="s">
        <v>172</v>
      </c>
      <c r="E102" s="245" t="s">
        <v>19</v>
      </c>
      <c r="F102" s="246" t="s">
        <v>988</v>
      </c>
      <c r="G102" s="244"/>
      <c r="H102" s="245" t="s">
        <v>19</v>
      </c>
      <c r="I102" s="247"/>
      <c r="J102" s="244"/>
      <c r="K102" s="244"/>
      <c r="L102" s="248"/>
      <c r="M102" s="249"/>
      <c r="N102" s="250"/>
      <c r="O102" s="250"/>
      <c r="P102" s="250"/>
      <c r="Q102" s="250"/>
      <c r="R102" s="250"/>
      <c r="S102" s="250"/>
      <c r="T102" s="25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52" t="s">
        <v>172</v>
      </c>
      <c r="AU102" s="252" t="s">
        <v>80</v>
      </c>
      <c r="AV102" s="13" t="s">
        <v>78</v>
      </c>
      <c r="AW102" s="13" t="s">
        <v>33</v>
      </c>
      <c r="AX102" s="13" t="s">
        <v>71</v>
      </c>
      <c r="AY102" s="252" t="s">
        <v>161</v>
      </c>
    </row>
    <row r="103" s="13" customFormat="1">
      <c r="A103" s="13"/>
      <c r="B103" s="243"/>
      <c r="C103" s="244"/>
      <c r="D103" s="239" t="s">
        <v>172</v>
      </c>
      <c r="E103" s="245" t="s">
        <v>19</v>
      </c>
      <c r="F103" s="246" t="s">
        <v>989</v>
      </c>
      <c r="G103" s="244"/>
      <c r="H103" s="245" t="s">
        <v>19</v>
      </c>
      <c r="I103" s="247"/>
      <c r="J103" s="244"/>
      <c r="K103" s="244"/>
      <c r="L103" s="248"/>
      <c r="M103" s="249"/>
      <c r="N103" s="250"/>
      <c r="O103" s="250"/>
      <c r="P103" s="250"/>
      <c r="Q103" s="250"/>
      <c r="R103" s="250"/>
      <c r="S103" s="250"/>
      <c r="T103" s="25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2" t="s">
        <v>172</v>
      </c>
      <c r="AU103" s="252" t="s">
        <v>80</v>
      </c>
      <c r="AV103" s="13" t="s">
        <v>78</v>
      </c>
      <c r="AW103" s="13" t="s">
        <v>33</v>
      </c>
      <c r="AX103" s="13" t="s">
        <v>71</v>
      </c>
      <c r="AY103" s="252" t="s">
        <v>161</v>
      </c>
    </row>
    <row r="104" s="14" customFormat="1">
      <c r="A104" s="14"/>
      <c r="B104" s="253"/>
      <c r="C104" s="254"/>
      <c r="D104" s="239" t="s">
        <v>172</v>
      </c>
      <c r="E104" s="255" t="s">
        <v>19</v>
      </c>
      <c r="F104" s="256" t="s">
        <v>990</v>
      </c>
      <c r="G104" s="254"/>
      <c r="H104" s="257">
        <v>6.5519999999999996</v>
      </c>
      <c r="I104" s="258"/>
      <c r="J104" s="254"/>
      <c r="K104" s="254"/>
      <c r="L104" s="259"/>
      <c r="M104" s="260"/>
      <c r="N104" s="261"/>
      <c r="O104" s="261"/>
      <c r="P104" s="261"/>
      <c r="Q104" s="261"/>
      <c r="R104" s="261"/>
      <c r="S104" s="261"/>
      <c r="T104" s="26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3" t="s">
        <v>172</v>
      </c>
      <c r="AU104" s="263" t="s">
        <v>80</v>
      </c>
      <c r="AV104" s="14" t="s">
        <v>80</v>
      </c>
      <c r="AW104" s="14" t="s">
        <v>33</v>
      </c>
      <c r="AX104" s="14" t="s">
        <v>71</v>
      </c>
      <c r="AY104" s="263" t="s">
        <v>161</v>
      </c>
    </row>
    <row r="105" s="14" customFormat="1">
      <c r="A105" s="14"/>
      <c r="B105" s="253"/>
      <c r="C105" s="254"/>
      <c r="D105" s="239" t="s">
        <v>172</v>
      </c>
      <c r="E105" s="255" t="s">
        <v>19</v>
      </c>
      <c r="F105" s="256" t="s">
        <v>991</v>
      </c>
      <c r="G105" s="254"/>
      <c r="H105" s="257">
        <v>7.3499999999999996</v>
      </c>
      <c r="I105" s="258"/>
      <c r="J105" s="254"/>
      <c r="K105" s="254"/>
      <c r="L105" s="259"/>
      <c r="M105" s="260"/>
      <c r="N105" s="261"/>
      <c r="O105" s="261"/>
      <c r="P105" s="261"/>
      <c r="Q105" s="261"/>
      <c r="R105" s="261"/>
      <c r="S105" s="261"/>
      <c r="T105" s="26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3" t="s">
        <v>172</v>
      </c>
      <c r="AU105" s="263" t="s">
        <v>80</v>
      </c>
      <c r="AV105" s="14" t="s">
        <v>80</v>
      </c>
      <c r="AW105" s="14" t="s">
        <v>33</v>
      </c>
      <c r="AX105" s="14" t="s">
        <v>71</v>
      </c>
      <c r="AY105" s="263" t="s">
        <v>161</v>
      </c>
    </row>
    <row r="106" s="14" customFormat="1">
      <c r="A106" s="14"/>
      <c r="B106" s="253"/>
      <c r="C106" s="254"/>
      <c r="D106" s="239" t="s">
        <v>172</v>
      </c>
      <c r="E106" s="255" t="s">
        <v>19</v>
      </c>
      <c r="F106" s="256" t="s">
        <v>992</v>
      </c>
      <c r="G106" s="254"/>
      <c r="H106" s="257">
        <v>8.1059999999999999</v>
      </c>
      <c r="I106" s="258"/>
      <c r="J106" s="254"/>
      <c r="K106" s="254"/>
      <c r="L106" s="259"/>
      <c r="M106" s="260"/>
      <c r="N106" s="261"/>
      <c r="O106" s="261"/>
      <c r="P106" s="261"/>
      <c r="Q106" s="261"/>
      <c r="R106" s="261"/>
      <c r="S106" s="261"/>
      <c r="T106" s="26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3" t="s">
        <v>172</v>
      </c>
      <c r="AU106" s="263" t="s">
        <v>80</v>
      </c>
      <c r="AV106" s="14" t="s">
        <v>80</v>
      </c>
      <c r="AW106" s="14" t="s">
        <v>33</v>
      </c>
      <c r="AX106" s="14" t="s">
        <v>71</v>
      </c>
      <c r="AY106" s="263" t="s">
        <v>161</v>
      </c>
    </row>
    <row r="107" s="14" customFormat="1">
      <c r="A107" s="14"/>
      <c r="B107" s="253"/>
      <c r="C107" s="254"/>
      <c r="D107" s="239" t="s">
        <v>172</v>
      </c>
      <c r="E107" s="255" t="s">
        <v>19</v>
      </c>
      <c r="F107" s="256" t="s">
        <v>993</v>
      </c>
      <c r="G107" s="254"/>
      <c r="H107" s="257">
        <v>9.3829999999999991</v>
      </c>
      <c r="I107" s="258"/>
      <c r="J107" s="254"/>
      <c r="K107" s="254"/>
      <c r="L107" s="259"/>
      <c r="M107" s="260"/>
      <c r="N107" s="261"/>
      <c r="O107" s="261"/>
      <c r="P107" s="261"/>
      <c r="Q107" s="261"/>
      <c r="R107" s="261"/>
      <c r="S107" s="261"/>
      <c r="T107" s="26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3" t="s">
        <v>172</v>
      </c>
      <c r="AU107" s="263" t="s">
        <v>80</v>
      </c>
      <c r="AV107" s="14" t="s">
        <v>80</v>
      </c>
      <c r="AW107" s="14" t="s">
        <v>33</v>
      </c>
      <c r="AX107" s="14" t="s">
        <v>71</v>
      </c>
      <c r="AY107" s="263" t="s">
        <v>161</v>
      </c>
    </row>
    <row r="108" s="14" customFormat="1">
      <c r="A108" s="14"/>
      <c r="B108" s="253"/>
      <c r="C108" s="254"/>
      <c r="D108" s="239" t="s">
        <v>172</v>
      </c>
      <c r="E108" s="255" t="s">
        <v>19</v>
      </c>
      <c r="F108" s="256" t="s">
        <v>994</v>
      </c>
      <c r="G108" s="254"/>
      <c r="H108" s="257">
        <v>10.619999999999999</v>
      </c>
      <c r="I108" s="258"/>
      <c r="J108" s="254"/>
      <c r="K108" s="254"/>
      <c r="L108" s="259"/>
      <c r="M108" s="260"/>
      <c r="N108" s="261"/>
      <c r="O108" s="261"/>
      <c r="P108" s="261"/>
      <c r="Q108" s="261"/>
      <c r="R108" s="261"/>
      <c r="S108" s="261"/>
      <c r="T108" s="26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3" t="s">
        <v>172</v>
      </c>
      <c r="AU108" s="263" t="s">
        <v>80</v>
      </c>
      <c r="AV108" s="14" t="s">
        <v>80</v>
      </c>
      <c r="AW108" s="14" t="s">
        <v>33</v>
      </c>
      <c r="AX108" s="14" t="s">
        <v>71</v>
      </c>
      <c r="AY108" s="263" t="s">
        <v>161</v>
      </c>
    </row>
    <row r="109" s="14" customFormat="1">
      <c r="A109" s="14"/>
      <c r="B109" s="253"/>
      <c r="C109" s="254"/>
      <c r="D109" s="239" t="s">
        <v>172</v>
      </c>
      <c r="E109" s="255" t="s">
        <v>19</v>
      </c>
      <c r="F109" s="256" t="s">
        <v>995</v>
      </c>
      <c r="G109" s="254"/>
      <c r="H109" s="257">
        <v>11.363</v>
      </c>
      <c r="I109" s="258"/>
      <c r="J109" s="254"/>
      <c r="K109" s="254"/>
      <c r="L109" s="259"/>
      <c r="M109" s="260"/>
      <c r="N109" s="261"/>
      <c r="O109" s="261"/>
      <c r="P109" s="261"/>
      <c r="Q109" s="261"/>
      <c r="R109" s="261"/>
      <c r="S109" s="261"/>
      <c r="T109" s="26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3" t="s">
        <v>172</v>
      </c>
      <c r="AU109" s="263" t="s">
        <v>80</v>
      </c>
      <c r="AV109" s="14" t="s">
        <v>80</v>
      </c>
      <c r="AW109" s="14" t="s">
        <v>33</v>
      </c>
      <c r="AX109" s="14" t="s">
        <v>71</v>
      </c>
      <c r="AY109" s="263" t="s">
        <v>161</v>
      </c>
    </row>
    <row r="110" s="14" customFormat="1">
      <c r="A110" s="14"/>
      <c r="B110" s="253"/>
      <c r="C110" s="254"/>
      <c r="D110" s="239" t="s">
        <v>172</v>
      </c>
      <c r="E110" s="255" t="s">
        <v>19</v>
      </c>
      <c r="F110" s="256" t="s">
        <v>996</v>
      </c>
      <c r="G110" s="254"/>
      <c r="H110" s="257">
        <v>43.357999999999997</v>
      </c>
      <c r="I110" s="258"/>
      <c r="J110" s="254"/>
      <c r="K110" s="254"/>
      <c r="L110" s="259"/>
      <c r="M110" s="260"/>
      <c r="N110" s="261"/>
      <c r="O110" s="261"/>
      <c r="P110" s="261"/>
      <c r="Q110" s="261"/>
      <c r="R110" s="261"/>
      <c r="S110" s="261"/>
      <c r="T110" s="26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63" t="s">
        <v>172</v>
      </c>
      <c r="AU110" s="263" t="s">
        <v>80</v>
      </c>
      <c r="AV110" s="14" t="s">
        <v>80</v>
      </c>
      <c r="AW110" s="14" t="s">
        <v>33</v>
      </c>
      <c r="AX110" s="14" t="s">
        <v>71</v>
      </c>
      <c r="AY110" s="263" t="s">
        <v>161</v>
      </c>
    </row>
    <row r="111" s="14" customFormat="1">
      <c r="A111" s="14"/>
      <c r="B111" s="253"/>
      <c r="C111" s="254"/>
      <c r="D111" s="239" t="s">
        <v>172</v>
      </c>
      <c r="E111" s="255" t="s">
        <v>19</v>
      </c>
      <c r="F111" s="256" t="s">
        <v>997</v>
      </c>
      <c r="G111" s="254"/>
      <c r="H111" s="257">
        <v>21.510000000000002</v>
      </c>
      <c r="I111" s="258"/>
      <c r="J111" s="254"/>
      <c r="K111" s="254"/>
      <c r="L111" s="259"/>
      <c r="M111" s="260"/>
      <c r="N111" s="261"/>
      <c r="O111" s="261"/>
      <c r="P111" s="261"/>
      <c r="Q111" s="261"/>
      <c r="R111" s="261"/>
      <c r="S111" s="261"/>
      <c r="T111" s="26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3" t="s">
        <v>172</v>
      </c>
      <c r="AU111" s="263" t="s">
        <v>80</v>
      </c>
      <c r="AV111" s="14" t="s">
        <v>80</v>
      </c>
      <c r="AW111" s="14" t="s">
        <v>33</v>
      </c>
      <c r="AX111" s="14" t="s">
        <v>71</v>
      </c>
      <c r="AY111" s="263" t="s">
        <v>161</v>
      </c>
    </row>
    <row r="112" s="14" customFormat="1">
      <c r="A112" s="14"/>
      <c r="B112" s="253"/>
      <c r="C112" s="254"/>
      <c r="D112" s="239" t="s">
        <v>172</v>
      </c>
      <c r="E112" s="255" t="s">
        <v>19</v>
      </c>
      <c r="F112" s="256" t="s">
        <v>998</v>
      </c>
      <c r="G112" s="254"/>
      <c r="H112" s="257">
        <v>13.523</v>
      </c>
      <c r="I112" s="258"/>
      <c r="J112" s="254"/>
      <c r="K112" s="254"/>
      <c r="L112" s="259"/>
      <c r="M112" s="260"/>
      <c r="N112" s="261"/>
      <c r="O112" s="261"/>
      <c r="P112" s="261"/>
      <c r="Q112" s="261"/>
      <c r="R112" s="261"/>
      <c r="S112" s="261"/>
      <c r="T112" s="26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63" t="s">
        <v>172</v>
      </c>
      <c r="AU112" s="263" t="s">
        <v>80</v>
      </c>
      <c r="AV112" s="14" t="s">
        <v>80</v>
      </c>
      <c r="AW112" s="14" t="s">
        <v>33</v>
      </c>
      <c r="AX112" s="14" t="s">
        <v>71</v>
      </c>
      <c r="AY112" s="263" t="s">
        <v>161</v>
      </c>
    </row>
    <row r="113" s="14" customFormat="1">
      <c r="A113" s="14"/>
      <c r="B113" s="253"/>
      <c r="C113" s="254"/>
      <c r="D113" s="239" t="s">
        <v>172</v>
      </c>
      <c r="E113" s="255" t="s">
        <v>19</v>
      </c>
      <c r="F113" s="256" t="s">
        <v>999</v>
      </c>
      <c r="G113" s="254"/>
      <c r="H113" s="257">
        <v>7.29</v>
      </c>
      <c r="I113" s="258"/>
      <c r="J113" s="254"/>
      <c r="K113" s="254"/>
      <c r="L113" s="259"/>
      <c r="M113" s="260"/>
      <c r="N113" s="261"/>
      <c r="O113" s="261"/>
      <c r="P113" s="261"/>
      <c r="Q113" s="261"/>
      <c r="R113" s="261"/>
      <c r="S113" s="261"/>
      <c r="T113" s="26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3" t="s">
        <v>172</v>
      </c>
      <c r="AU113" s="263" t="s">
        <v>80</v>
      </c>
      <c r="AV113" s="14" t="s">
        <v>80</v>
      </c>
      <c r="AW113" s="14" t="s">
        <v>33</v>
      </c>
      <c r="AX113" s="14" t="s">
        <v>71</v>
      </c>
      <c r="AY113" s="263" t="s">
        <v>161</v>
      </c>
    </row>
    <row r="114" s="14" customFormat="1">
      <c r="A114" s="14"/>
      <c r="B114" s="253"/>
      <c r="C114" s="254"/>
      <c r="D114" s="239" t="s">
        <v>172</v>
      </c>
      <c r="E114" s="255" t="s">
        <v>19</v>
      </c>
      <c r="F114" s="256" t="s">
        <v>1000</v>
      </c>
      <c r="G114" s="254"/>
      <c r="H114" s="257">
        <v>5.8049999999999997</v>
      </c>
      <c r="I114" s="258"/>
      <c r="J114" s="254"/>
      <c r="K114" s="254"/>
      <c r="L114" s="259"/>
      <c r="M114" s="260"/>
      <c r="N114" s="261"/>
      <c r="O114" s="261"/>
      <c r="P114" s="261"/>
      <c r="Q114" s="261"/>
      <c r="R114" s="261"/>
      <c r="S114" s="261"/>
      <c r="T114" s="26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3" t="s">
        <v>172</v>
      </c>
      <c r="AU114" s="263" t="s">
        <v>80</v>
      </c>
      <c r="AV114" s="14" t="s">
        <v>80</v>
      </c>
      <c r="AW114" s="14" t="s">
        <v>33</v>
      </c>
      <c r="AX114" s="14" t="s">
        <v>71</v>
      </c>
      <c r="AY114" s="263" t="s">
        <v>161</v>
      </c>
    </row>
    <row r="115" s="14" customFormat="1">
      <c r="A115" s="14"/>
      <c r="B115" s="253"/>
      <c r="C115" s="254"/>
      <c r="D115" s="239" t="s">
        <v>172</v>
      </c>
      <c r="E115" s="255" t="s">
        <v>19</v>
      </c>
      <c r="F115" s="256" t="s">
        <v>1001</v>
      </c>
      <c r="G115" s="254"/>
      <c r="H115" s="257">
        <v>15.75</v>
      </c>
      <c r="I115" s="258"/>
      <c r="J115" s="254"/>
      <c r="K115" s="254"/>
      <c r="L115" s="259"/>
      <c r="M115" s="260"/>
      <c r="N115" s="261"/>
      <c r="O115" s="261"/>
      <c r="P115" s="261"/>
      <c r="Q115" s="261"/>
      <c r="R115" s="261"/>
      <c r="S115" s="261"/>
      <c r="T115" s="26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3" t="s">
        <v>172</v>
      </c>
      <c r="AU115" s="263" t="s">
        <v>80</v>
      </c>
      <c r="AV115" s="14" t="s">
        <v>80</v>
      </c>
      <c r="AW115" s="14" t="s">
        <v>33</v>
      </c>
      <c r="AX115" s="14" t="s">
        <v>71</v>
      </c>
      <c r="AY115" s="263" t="s">
        <v>161</v>
      </c>
    </row>
    <row r="116" s="14" customFormat="1">
      <c r="A116" s="14"/>
      <c r="B116" s="253"/>
      <c r="C116" s="254"/>
      <c r="D116" s="239" t="s">
        <v>172</v>
      </c>
      <c r="E116" s="255" t="s">
        <v>19</v>
      </c>
      <c r="F116" s="256" t="s">
        <v>1002</v>
      </c>
      <c r="G116" s="254"/>
      <c r="H116" s="257">
        <v>3.8479999999999999</v>
      </c>
      <c r="I116" s="258"/>
      <c r="J116" s="254"/>
      <c r="K116" s="254"/>
      <c r="L116" s="259"/>
      <c r="M116" s="260"/>
      <c r="N116" s="261"/>
      <c r="O116" s="261"/>
      <c r="P116" s="261"/>
      <c r="Q116" s="261"/>
      <c r="R116" s="261"/>
      <c r="S116" s="261"/>
      <c r="T116" s="26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3" t="s">
        <v>172</v>
      </c>
      <c r="AU116" s="263" t="s">
        <v>80</v>
      </c>
      <c r="AV116" s="14" t="s">
        <v>80</v>
      </c>
      <c r="AW116" s="14" t="s">
        <v>33</v>
      </c>
      <c r="AX116" s="14" t="s">
        <v>71</v>
      </c>
      <c r="AY116" s="263" t="s">
        <v>161</v>
      </c>
    </row>
    <row r="117" s="14" customFormat="1">
      <c r="A117" s="14"/>
      <c r="B117" s="253"/>
      <c r="C117" s="254"/>
      <c r="D117" s="239" t="s">
        <v>172</v>
      </c>
      <c r="E117" s="255" t="s">
        <v>19</v>
      </c>
      <c r="F117" s="256" t="s">
        <v>1003</v>
      </c>
      <c r="G117" s="254"/>
      <c r="H117" s="257">
        <v>9.7430000000000003</v>
      </c>
      <c r="I117" s="258"/>
      <c r="J117" s="254"/>
      <c r="K117" s="254"/>
      <c r="L117" s="259"/>
      <c r="M117" s="260"/>
      <c r="N117" s="261"/>
      <c r="O117" s="261"/>
      <c r="P117" s="261"/>
      <c r="Q117" s="261"/>
      <c r="R117" s="261"/>
      <c r="S117" s="261"/>
      <c r="T117" s="26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3" t="s">
        <v>172</v>
      </c>
      <c r="AU117" s="263" t="s">
        <v>80</v>
      </c>
      <c r="AV117" s="14" t="s">
        <v>80</v>
      </c>
      <c r="AW117" s="14" t="s">
        <v>33</v>
      </c>
      <c r="AX117" s="14" t="s">
        <v>71</v>
      </c>
      <c r="AY117" s="263" t="s">
        <v>161</v>
      </c>
    </row>
    <row r="118" s="14" customFormat="1">
      <c r="A118" s="14"/>
      <c r="B118" s="253"/>
      <c r="C118" s="254"/>
      <c r="D118" s="239" t="s">
        <v>172</v>
      </c>
      <c r="E118" s="255" t="s">
        <v>19</v>
      </c>
      <c r="F118" s="256" t="s">
        <v>1004</v>
      </c>
      <c r="G118" s="254"/>
      <c r="H118" s="257">
        <v>4.9729999999999999</v>
      </c>
      <c r="I118" s="258"/>
      <c r="J118" s="254"/>
      <c r="K118" s="254"/>
      <c r="L118" s="259"/>
      <c r="M118" s="260"/>
      <c r="N118" s="261"/>
      <c r="O118" s="261"/>
      <c r="P118" s="261"/>
      <c r="Q118" s="261"/>
      <c r="R118" s="261"/>
      <c r="S118" s="261"/>
      <c r="T118" s="26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3" t="s">
        <v>172</v>
      </c>
      <c r="AU118" s="263" t="s">
        <v>80</v>
      </c>
      <c r="AV118" s="14" t="s">
        <v>80</v>
      </c>
      <c r="AW118" s="14" t="s">
        <v>33</v>
      </c>
      <c r="AX118" s="14" t="s">
        <v>71</v>
      </c>
      <c r="AY118" s="263" t="s">
        <v>161</v>
      </c>
    </row>
    <row r="119" s="14" customFormat="1">
      <c r="A119" s="14"/>
      <c r="B119" s="253"/>
      <c r="C119" s="254"/>
      <c r="D119" s="239" t="s">
        <v>172</v>
      </c>
      <c r="E119" s="255" t="s">
        <v>19</v>
      </c>
      <c r="F119" s="256" t="s">
        <v>1005</v>
      </c>
      <c r="G119" s="254"/>
      <c r="H119" s="257">
        <v>20.363</v>
      </c>
      <c r="I119" s="258"/>
      <c r="J119" s="254"/>
      <c r="K119" s="254"/>
      <c r="L119" s="259"/>
      <c r="M119" s="260"/>
      <c r="N119" s="261"/>
      <c r="O119" s="261"/>
      <c r="P119" s="261"/>
      <c r="Q119" s="261"/>
      <c r="R119" s="261"/>
      <c r="S119" s="261"/>
      <c r="T119" s="26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3" t="s">
        <v>172</v>
      </c>
      <c r="AU119" s="263" t="s">
        <v>80</v>
      </c>
      <c r="AV119" s="14" t="s">
        <v>80</v>
      </c>
      <c r="AW119" s="14" t="s">
        <v>33</v>
      </c>
      <c r="AX119" s="14" t="s">
        <v>71</v>
      </c>
      <c r="AY119" s="263" t="s">
        <v>161</v>
      </c>
    </row>
    <row r="120" s="14" customFormat="1">
      <c r="A120" s="14"/>
      <c r="B120" s="253"/>
      <c r="C120" s="254"/>
      <c r="D120" s="239" t="s">
        <v>172</v>
      </c>
      <c r="E120" s="255" t="s">
        <v>19</v>
      </c>
      <c r="F120" s="256" t="s">
        <v>1006</v>
      </c>
      <c r="G120" s="254"/>
      <c r="H120" s="257">
        <v>8.4830000000000005</v>
      </c>
      <c r="I120" s="258"/>
      <c r="J120" s="254"/>
      <c r="K120" s="254"/>
      <c r="L120" s="259"/>
      <c r="M120" s="260"/>
      <c r="N120" s="261"/>
      <c r="O120" s="261"/>
      <c r="P120" s="261"/>
      <c r="Q120" s="261"/>
      <c r="R120" s="261"/>
      <c r="S120" s="261"/>
      <c r="T120" s="26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3" t="s">
        <v>172</v>
      </c>
      <c r="AU120" s="263" t="s">
        <v>80</v>
      </c>
      <c r="AV120" s="14" t="s">
        <v>80</v>
      </c>
      <c r="AW120" s="14" t="s">
        <v>33</v>
      </c>
      <c r="AX120" s="14" t="s">
        <v>71</v>
      </c>
      <c r="AY120" s="263" t="s">
        <v>161</v>
      </c>
    </row>
    <row r="121" s="14" customFormat="1">
      <c r="A121" s="14"/>
      <c r="B121" s="253"/>
      <c r="C121" s="254"/>
      <c r="D121" s="239" t="s">
        <v>172</v>
      </c>
      <c r="E121" s="255" t="s">
        <v>19</v>
      </c>
      <c r="F121" s="256" t="s">
        <v>1007</v>
      </c>
      <c r="G121" s="254"/>
      <c r="H121" s="257">
        <v>171.99000000000001</v>
      </c>
      <c r="I121" s="258"/>
      <c r="J121" s="254"/>
      <c r="K121" s="254"/>
      <c r="L121" s="259"/>
      <c r="M121" s="260"/>
      <c r="N121" s="261"/>
      <c r="O121" s="261"/>
      <c r="P121" s="261"/>
      <c r="Q121" s="261"/>
      <c r="R121" s="261"/>
      <c r="S121" s="261"/>
      <c r="T121" s="26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3" t="s">
        <v>172</v>
      </c>
      <c r="AU121" s="263" t="s">
        <v>80</v>
      </c>
      <c r="AV121" s="14" t="s">
        <v>80</v>
      </c>
      <c r="AW121" s="14" t="s">
        <v>33</v>
      </c>
      <c r="AX121" s="14" t="s">
        <v>71</v>
      </c>
      <c r="AY121" s="263" t="s">
        <v>161</v>
      </c>
    </row>
    <row r="122" s="14" customFormat="1">
      <c r="A122" s="14"/>
      <c r="B122" s="253"/>
      <c r="C122" s="254"/>
      <c r="D122" s="239" t="s">
        <v>172</v>
      </c>
      <c r="E122" s="255" t="s">
        <v>19</v>
      </c>
      <c r="F122" s="256" t="s">
        <v>1008</v>
      </c>
      <c r="G122" s="254"/>
      <c r="H122" s="257">
        <v>67.995000000000005</v>
      </c>
      <c r="I122" s="258"/>
      <c r="J122" s="254"/>
      <c r="K122" s="254"/>
      <c r="L122" s="259"/>
      <c r="M122" s="260"/>
      <c r="N122" s="261"/>
      <c r="O122" s="261"/>
      <c r="P122" s="261"/>
      <c r="Q122" s="261"/>
      <c r="R122" s="261"/>
      <c r="S122" s="261"/>
      <c r="T122" s="26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3" t="s">
        <v>172</v>
      </c>
      <c r="AU122" s="263" t="s">
        <v>80</v>
      </c>
      <c r="AV122" s="14" t="s">
        <v>80</v>
      </c>
      <c r="AW122" s="14" t="s">
        <v>33</v>
      </c>
      <c r="AX122" s="14" t="s">
        <v>71</v>
      </c>
      <c r="AY122" s="263" t="s">
        <v>161</v>
      </c>
    </row>
    <row r="123" s="14" customFormat="1">
      <c r="A123" s="14"/>
      <c r="B123" s="253"/>
      <c r="C123" s="254"/>
      <c r="D123" s="239" t="s">
        <v>172</v>
      </c>
      <c r="E123" s="255" t="s">
        <v>19</v>
      </c>
      <c r="F123" s="256" t="s">
        <v>1009</v>
      </c>
      <c r="G123" s="254"/>
      <c r="H123" s="257">
        <v>8.3249999999999993</v>
      </c>
      <c r="I123" s="258"/>
      <c r="J123" s="254"/>
      <c r="K123" s="254"/>
      <c r="L123" s="259"/>
      <c r="M123" s="260"/>
      <c r="N123" s="261"/>
      <c r="O123" s="261"/>
      <c r="P123" s="261"/>
      <c r="Q123" s="261"/>
      <c r="R123" s="261"/>
      <c r="S123" s="261"/>
      <c r="T123" s="26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3" t="s">
        <v>172</v>
      </c>
      <c r="AU123" s="263" t="s">
        <v>80</v>
      </c>
      <c r="AV123" s="14" t="s">
        <v>80</v>
      </c>
      <c r="AW123" s="14" t="s">
        <v>33</v>
      </c>
      <c r="AX123" s="14" t="s">
        <v>71</v>
      </c>
      <c r="AY123" s="263" t="s">
        <v>161</v>
      </c>
    </row>
    <row r="124" s="14" customFormat="1">
      <c r="A124" s="14"/>
      <c r="B124" s="253"/>
      <c r="C124" s="254"/>
      <c r="D124" s="239" t="s">
        <v>172</v>
      </c>
      <c r="E124" s="255" t="s">
        <v>19</v>
      </c>
      <c r="F124" s="256" t="s">
        <v>1010</v>
      </c>
      <c r="G124" s="254"/>
      <c r="H124" s="257">
        <v>20.385000000000002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3" t="s">
        <v>172</v>
      </c>
      <c r="AU124" s="263" t="s">
        <v>80</v>
      </c>
      <c r="AV124" s="14" t="s">
        <v>80</v>
      </c>
      <c r="AW124" s="14" t="s">
        <v>33</v>
      </c>
      <c r="AX124" s="14" t="s">
        <v>71</v>
      </c>
      <c r="AY124" s="263" t="s">
        <v>161</v>
      </c>
    </row>
    <row r="125" s="14" customFormat="1">
      <c r="A125" s="14"/>
      <c r="B125" s="253"/>
      <c r="C125" s="254"/>
      <c r="D125" s="239" t="s">
        <v>172</v>
      </c>
      <c r="E125" s="255" t="s">
        <v>19</v>
      </c>
      <c r="F125" s="256" t="s">
        <v>1011</v>
      </c>
      <c r="G125" s="254"/>
      <c r="H125" s="257">
        <v>36.674999999999997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3" t="s">
        <v>172</v>
      </c>
      <c r="AU125" s="263" t="s">
        <v>80</v>
      </c>
      <c r="AV125" s="14" t="s">
        <v>80</v>
      </c>
      <c r="AW125" s="14" t="s">
        <v>33</v>
      </c>
      <c r="AX125" s="14" t="s">
        <v>71</v>
      </c>
      <c r="AY125" s="263" t="s">
        <v>161</v>
      </c>
    </row>
    <row r="126" s="14" customFormat="1">
      <c r="A126" s="14"/>
      <c r="B126" s="253"/>
      <c r="C126" s="254"/>
      <c r="D126" s="239" t="s">
        <v>172</v>
      </c>
      <c r="E126" s="255" t="s">
        <v>19</v>
      </c>
      <c r="F126" s="256" t="s">
        <v>1012</v>
      </c>
      <c r="G126" s="254"/>
      <c r="H126" s="257">
        <v>31.949999999999999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3" t="s">
        <v>172</v>
      </c>
      <c r="AU126" s="263" t="s">
        <v>80</v>
      </c>
      <c r="AV126" s="14" t="s">
        <v>80</v>
      </c>
      <c r="AW126" s="14" t="s">
        <v>33</v>
      </c>
      <c r="AX126" s="14" t="s">
        <v>71</v>
      </c>
      <c r="AY126" s="263" t="s">
        <v>161</v>
      </c>
    </row>
    <row r="127" s="14" customFormat="1">
      <c r="A127" s="14"/>
      <c r="B127" s="253"/>
      <c r="C127" s="254"/>
      <c r="D127" s="239" t="s">
        <v>172</v>
      </c>
      <c r="E127" s="255" t="s">
        <v>19</v>
      </c>
      <c r="F127" s="256" t="s">
        <v>1013</v>
      </c>
      <c r="G127" s="254"/>
      <c r="H127" s="257">
        <v>41.625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3" t="s">
        <v>172</v>
      </c>
      <c r="AU127" s="263" t="s">
        <v>80</v>
      </c>
      <c r="AV127" s="14" t="s">
        <v>80</v>
      </c>
      <c r="AW127" s="14" t="s">
        <v>33</v>
      </c>
      <c r="AX127" s="14" t="s">
        <v>71</v>
      </c>
      <c r="AY127" s="263" t="s">
        <v>161</v>
      </c>
    </row>
    <row r="128" s="13" customFormat="1">
      <c r="A128" s="13"/>
      <c r="B128" s="243"/>
      <c r="C128" s="244"/>
      <c r="D128" s="239" t="s">
        <v>172</v>
      </c>
      <c r="E128" s="245" t="s">
        <v>19</v>
      </c>
      <c r="F128" s="246" t="s">
        <v>1014</v>
      </c>
      <c r="G128" s="244"/>
      <c r="H128" s="245" t="s">
        <v>19</v>
      </c>
      <c r="I128" s="247"/>
      <c r="J128" s="244"/>
      <c r="K128" s="244"/>
      <c r="L128" s="248"/>
      <c r="M128" s="249"/>
      <c r="N128" s="250"/>
      <c r="O128" s="250"/>
      <c r="P128" s="250"/>
      <c r="Q128" s="250"/>
      <c r="R128" s="250"/>
      <c r="S128" s="250"/>
      <c r="T128" s="25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2" t="s">
        <v>172</v>
      </c>
      <c r="AU128" s="252" t="s">
        <v>80</v>
      </c>
      <c r="AV128" s="13" t="s">
        <v>78</v>
      </c>
      <c r="AW128" s="13" t="s">
        <v>33</v>
      </c>
      <c r="AX128" s="13" t="s">
        <v>71</v>
      </c>
      <c r="AY128" s="252" t="s">
        <v>161</v>
      </c>
    </row>
    <row r="129" s="14" customFormat="1">
      <c r="A129" s="14"/>
      <c r="B129" s="253"/>
      <c r="C129" s="254"/>
      <c r="D129" s="239" t="s">
        <v>172</v>
      </c>
      <c r="E129" s="255" t="s">
        <v>19</v>
      </c>
      <c r="F129" s="256" t="s">
        <v>1015</v>
      </c>
      <c r="G129" s="254"/>
      <c r="H129" s="257">
        <v>12.6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3" t="s">
        <v>172</v>
      </c>
      <c r="AU129" s="263" t="s">
        <v>80</v>
      </c>
      <c r="AV129" s="14" t="s">
        <v>80</v>
      </c>
      <c r="AW129" s="14" t="s">
        <v>33</v>
      </c>
      <c r="AX129" s="14" t="s">
        <v>71</v>
      </c>
      <c r="AY129" s="263" t="s">
        <v>161</v>
      </c>
    </row>
    <row r="130" s="13" customFormat="1">
      <c r="A130" s="13"/>
      <c r="B130" s="243"/>
      <c r="C130" s="244"/>
      <c r="D130" s="239" t="s">
        <v>172</v>
      </c>
      <c r="E130" s="245" t="s">
        <v>19</v>
      </c>
      <c r="F130" s="246" t="s">
        <v>1016</v>
      </c>
      <c r="G130" s="244"/>
      <c r="H130" s="245" t="s">
        <v>19</v>
      </c>
      <c r="I130" s="247"/>
      <c r="J130" s="244"/>
      <c r="K130" s="244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172</v>
      </c>
      <c r="AU130" s="252" t="s">
        <v>80</v>
      </c>
      <c r="AV130" s="13" t="s">
        <v>78</v>
      </c>
      <c r="AW130" s="13" t="s">
        <v>33</v>
      </c>
      <c r="AX130" s="13" t="s">
        <v>71</v>
      </c>
      <c r="AY130" s="252" t="s">
        <v>161</v>
      </c>
    </row>
    <row r="131" s="14" customFormat="1">
      <c r="A131" s="14"/>
      <c r="B131" s="253"/>
      <c r="C131" s="254"/>
      <c r="D131" s="239" t="s">
        <v>172</v>
      </c>
      <c r="E131" s="255" t="s">
        <v>19</v>
      </c>
      <c r="F131" s="256" t="s">
        <v>1017</v>
      </c>
      <c r="G131" s="254"/>
      <c r="H131" s="257">
        <v>15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3" t="s">
        <v>172</v>
      </c>
      <c r="AU131" s="263" t="s">
        <v>80</v>
      </c>
      <c r="AV131" s="14" t="s">
        <v>80</v>
      </c>
      <c r="AW131" s="14" t="s">
        <v>33</v>
      </c>
      <c r="AX131" s="14" t="s">
        <v>71</v>
      </c>
      <c r="AY131" s="263" t="s">
        <v>161</v>
      </c>
    </row>
    <row r="132" s="13" customFormat="1">
      <c r="A132" s="13"/>
      <c r="B132" s="243"/>
      <c r="C132" s="244"/>
      <c r="D132" s="239" t="s">
        <v>172</v>
      </c>
      <c r="E132" s="245" t="s">
        <v>19</v>
      </c>
      <c r="F132" s="246" t="s">
        <v>1018</v>
      </c>
      <c r="G132" s="244"/>
      <c r="H132" s="245" t="s">
        <v>19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172</v>
      </c>
      <c r="AU132" s="252" t="s">
        <v>80</v>
      </c>
      <c r="AV132" s="13" t="s">
        <v>78</v>
      </c>
      <c r="AW132" s="13" t="s">
        <v>33</v>
      </c>
      <c r="AX132" s="13" t="s">
        <v>71</v>
      </c>
      <c r="AY132" s="252" t="s">
        <v>161</v>
      </c>
    </row>
    <row r="133" s="14" customFormat="1">
      <c r="A133" s="14"/>
      <c r="B133" s="253"/>
      <c r="C133" s="254"/>
      <c r="D133" s="239" t="s">
        <v>172</v>
      </c>
      <c r="E133" s="255" t="s">
        <v>19</v>
      </c>
      <c r="F133" s="256" t="s">
        <v>1019</v>
      </c>
      <c r="G133" s="254"/>
      <c r="H133" s="257">
        <v>104.40000000000001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172</v>
      </c>
      <c r="AU133" s="263" t="s">
        <v>80</v>
      </c>
      <c r="AV133" s="14" t="s">
        <v>80</v>
      </c>
      <c r="AW133" s="14" t="s">
        <v>33</v>
      </c>
      <c r="AX133" s="14" t="s">
        <v>71</v>
      </c>
      <c r="AY133" s="263" t="s">
        <v>161</v>
      </c>
    </row>
    <row r="134" s="15" customFormat="1">
      <c r="A134" s="15"/>
      <c r="B134" s="264"/>
      <c r="C134" s="265"/>
      <c r="D134" s="239" t="s">
        <v>172</v>
      </c>
      <c r="E134" s="266" t="s">
        <v>19</v>
      </c>
      <c r="F134" s="267" t="s">
        <v>177</v>
      </c>
      <c r="G134" s="265"/>
      <c r="H134" s="268">
        <v>718.96500000000003</v>
      </c>
      <c r="I134" s="269"/>
      <c r="J134" s="265"/>
      <c r="K134" s="265"/>
      <c r="L134" s="270"/>
      <c r="M134" s="271"/>
      <c r="N134" s="272"/>
      <c r="O134" s="272"/>
      <c r="P134" s="272"/>
      <c r="Q134" s="272"/>
      <c r="R134" s="272"/>
      <c r="S134" s="272"/>
      <c r="T134" s="27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4" t="s">
        <v>172</v>
      </c>
      <c r="AU134" s="274" t="s">
        <v>80</v>
      </c>
      <c r="AV134" s="15" t="s">
        <v>168</v>
      </c>
      <c r="AW134" s="15" t="s">
        <v>33</v>
      </c>
      <c r="AX134" s="15" t="s">
        <v>78</v>
      </c>
      <c r="AY134" s="274" t="s">
        <v>161</v>
      </c>
    </row>
    <row r="135" s="2" customFormat="1" ht="44.25" customHeight="1">
      <c r="A135" s="38"/>
      <c r="B135" s="39"/>
      <c r="C135" s="226" t="s">
        <v>168</v>
      </c>
      <c r="D135" s="226" t="s">
        <v>163</v>
      </c>
      <c r="E135" s="227" t="s">
        <v>1020</v>
      </c>
      <c r="F135" s="228" t="s">
        <v>1021</v>
      </c>
      <c r="G135" s="229" t="s">
        <v>210</v>
      </c>
      <c r="H135" s="230">
        <v>215.69</v>
      </c>
      <c r="I135" s="231"/>
      <c r="J135" s="232">
        <f>ROUND(I135*H135,2)</f>
        <v>0</v>
      </c>
      <c r="K135" s="228" t="s">
        <v>167</v>
      </c>
      <c r="L135" s="44"/>
      <c r="M135" s="233" t="s">
        <v>19</v>
      </c>
      <c r="N135" s="234" t="s">
        <v>42</v>
      </c>
      <c r="O135" s="84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168</v>
      </c>
      <c r="AT135" s="237" t="s">
        <v>163</v>
      </c>
      <c r="AU135" s="237" t="s">
        <v>80</v>
      </c>
      <c r="AY135" s="17" t="s">
        <v>161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78</v>
      </c>
      <c r="BK135" s="238">
        <f>ROUND(I135*H135,2)</f>
        <v>0</v>
      </c>
      <c r="BL135" s="17" t="s">
        <v>168</v>
      </c>
      <c r="BM135" s="237" t="s">
        <v>1022</v>
      </c>
    </row>
    <row r="136" s="2" customFormat="1">
      <c r="A136" s="38"/>
      <c r="B136" s="39"/>
      <c r="C136" s="40"/>
      <c r="D136" s="239" t="s">
        <v>170</v>
      </c>
      <c r="E136" s="40"/>
      <c r="F136" s="240" t="s">
        <v>242</v>
      </c>
      <c r="G136" s="40"/>
      <c r="H136" s="40"/>
      <c r="I136" s="146"/>
      <c r="J136" s="40"/>
      <c r="K136" s="40"/>
      <c r="L136" s="44"/>
      <c r="M136" s="241"/>
      <c r="N136" s="242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170</v>
      </c>
      <c r="AU136" s="17" t="s">
        <v>80</v>
      </c>
    </row>
    <row r="137" s="14" customFormat="1">
      <c r="A137" s="14"/>
      <c r="B137" s="253"/>
      <c r="C137" s="254"/>
      <c r="D137" s="239" t="s">
        <v>172</v>
      </c>
      <c r="E137" s="254"/>
      <c r="F137" s="256" t="s">
        <v>1023</v>
      </c>
      <c r="G137" s="254"/>
      <c r="H137" s="257">
        <v>215.69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3" t="s">
        <v>172</v>
      </c>
      <c r="AU137" s="263" t="s">
        <v>80</v>
      </c>
      <c r="AV137" s="14" t="s">
        <v>80</v>
      </c>
      <c r="AW137" s="14" t="s">
        <v>4</v>
      </c>
      <c r="AX137" s="14" t="s">
        <v>78</v>
      </c>
      <c r="AY137" s="263" t="s">
        <v>161</v>
      </c>
    </row>
    <row r="138" s="2" customFormat="1" ht="33" customHeight="1">
      <c r="A138" s="38"/>
      <c r="B138" s="39"/>
      <c r="C138" s="226" t="s">
        <v>194</v>
      </c>
      <c r="D138" s="226" t="s">
        <v>163</v>
      </c>
      <c r="E138" s="227" t="s">
        <v>1024</v>
      </c>
      <c r="F138" s="228" t="s">
        <v>1025</v>
      </c>
      <c r="G138" s="229" t="s">
        <v>210</v>
      </c>
      <c r="H138" s="230">
        <v>14.569000000000001</v>
      </c>
      <c r="I138" s="231"/>
      <c r="J138" s="232">
        <f>ROUND(I138*H138,2)</f>
        <v>0</v>
      </c>
      <c r="K138" s="228" t="s">
        <v>167</v>
      </c>
      <c r="L138" s="44"/>
      <c r="M138" s="233" t="s">
        <v>19</v>
      </c>
      <c r="N138" s="234" t="s">
        <v>42</v>
      </c>
      <c r="O138" s="84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168</v>
      </c>
      <c r="AT138" s="237" t="s">
        <v>163</v>
      </c>
      <c r="AU138" s="237" t="s">
        <v>80</v>
      </c>
      <c r="AY138" s="17" t="s">
        <v>161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78</v>
      </c>
      <c r="BK138" s="238">
        <f>ROUND(I138*H138,2)</f>
        <v>0</v>
      </c>
      <c r="BL138" s="17" t="s">
        <v>168</v>
      </c>
      <c r="BM138" s="237" t="s">
        <v>1026</v>
      </c>
    </row>
    <row r="139" s="13" customFormat="1">
      <c r="A139" s="13"/>
      <c r="B139" s="243"/>
      <c r="C139" s="244"/>
      <c r="D139" s="239" t="s">
        <v>172</v>
      </c>
      <c r="E139" s="245" t="s">
        <v>19</v>
      </c>
      <c r="F139" s="246" t="s">
        <v>1027</v>
      </c>
      <c r="G139" s="244"/>
      <c r="H139" s="245" t="s">
        <v>19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172</v>
      </c>
      <c r="AU139" s="252" t="s">
        <v>80</v>
      </c>
      <c r="AV139" s="13" t="s">
        <v>78</v>
      </c>
      <c r="AW139" s="13" t="s">
        <v>33</v>
      </c>
      <c r="AX139" s="13" t="s">
        <v>71</v>
      </c>
      <c r="AY139" s="252" t="s">
        <v>161</v>
      </c>
    </row>
    <row r="140" s="14" customFormat="1">
      <c r="A140" s="14"/>
      <c r="B140" s="253"/>
      <c r="C140" s="254"/>
      <c r="D140" s="239" t="s">
        <v>172</v>
      </c>
      <c r="E140" s="255" t="s">
        <v>19</v>
      </c>
      <c r="F140" s="256" t="s">
        <v>1028</v>
      </c>
      <c r="G140" s="254"/>
      <c r="H140" s="257">
        <v>1.8560000000000001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172</v>
      </c>
      <c r="AU140" s="263" t="s">
        <v>80</v>
      </c>
      <c r="AV140" s="14" t="s">
        <v>80</v>
      </c>
      <c r="AW140" s="14" t="s">
        <v>33</v>
      </c>
      <c r="AX140" s="14" t="s">
        <v>71</v>
      </c>
      <c r="AY140" s="263" t="s">
        <v>161</v>
      </c>
    </row>
    <row r="141" s="14" customFormat="1">
      <c r="A141" s="14"/>
      <c r="B141" s="253"/>
      <c r="C141" s="254"/>
      <c r="D141" s="239" t="s">
        <v>172</v>
      </c>
      <c r="E141" s="255" t="s">
        <v>19</v>
      </c>
      <c r="F141" s="256" t="s">
        <v>1029</v>
      </c>
      <c r="G141" s="254"/>
      <c r="H141" s="257">
        <v>11.813000000000001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172</v>
      </c>
      <c r="AU141" s="263" t="s">
        <v>80</v>
      </c>
      <c r="AV141" s="14" t="s">
        <v>80</v>
      </c>
      <c r="AW141" s="14" t="s">
        <v>33</v>
      </c>
      <c r="AX141" s="14" t="s">
        <v>71</v>
      </c>
      <c r="AY141" s="263" t="s">
        <v>161</v>
      </c>
    </row>
    <row r="142" s="14" customFormat="1">
      <c r="A142" s="14"/>
      <c r="B142" s="253"/>
      <c r="C142" s="254"/>
      <c r="D142" s="239" t="s">
        <v>172</v>
      </c>
      <c r="E142" s="255" t="s">
        <v>19</v>
      </c>
      <c r="F142" s="256" t="s">
        <v>1030</v>
      </c>
      <c r="G142" s="254"/>
      <c r="H142" s="257">
        <v>0.90000000000000002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172</v>
      </c>
      <c r="AU142" s="263" t="s">
        <v>80</v>
      </c>
      <c r="AV142" s="14" t="s">
        <v>80</v>
      </c>
      <c r="AW142" s="14" t="s">
        <v>33</v>
      </c>
      <c r="AX142" s="14" t="s">
        <v>71</v>
      </c>
      <c r="AY142" s="263" t="s">
        <v>161</v>
      </c>
    </row>
    <row r="143" s="15" customFormat="1">
      <c r="A143" s="15"/>
      <c r="B143" s="264"/>
      <c r="C143" s="265"/>
      <c r="D143" s="239" t="s">
        <v>172</v>
      </c>
      <c r="E143" s="266" t="s">
        <v>19</v>
      </c>
      <c r="F143" s="267" t="s">
        <v>177</v>
      </c>
      <c r="G143" s="265"/>
      <c r="H143" s="268">
        <v>14.569000000000001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4" t="s">
        <v>172</v>
      </c>
      <c r="AU143" s="274" t="s">
        <v>80</v>
      </c>
      <c r="AV143" s="15" t="s">
        <v>168</v>
      </c>
      <c r="AW143" s="15" t="s">
        <v>33</v>
      </c>
      <c r="AX143" s="15" t="s">
        <v>78</v>
      </c>
      <c r="AY143" s="274" t="s">
        <v>161</v>
      </c>
    </row>
    <row r="144" s="2" customFormat="1" ht="33" customHeight="1">
      <c r="A144" s="38"/>
      <c r="B144" s="39"/>
      <c r="C144" s="226" t="s">
        <v>198</v>
      </c>
      <c r="D144" s="226" t="s">
        <v>163</v>
      </c>
      <c r="E144" s="227" t="s">
        <v>1031</v>
      </c>
      <c r="F144" s="228" t="s">
        <v>1032</v>
      </c>
      <c r="G144" s="229" t="s">
        <v>210</v>
      </c>
      <c r="H144" s="230">
        <v>4.3710000000000004</v>
      </c>
      <c r="I144" s="231"/>
      <c r="J144" s="232">
        <f>ROUND(I144*H144,2)</f>
        <v>0</v>
      </c>
      <c r="K144" s="228" t="s">
        <v>167</v>
      </c>
      <c r="L144" s="44"/>
      <c r="M144" s="233" t="s">
        <v>19</v>
      </c>
      <c r="N144" s="234" t="s">
        <v>42</v>
      </c>
      <c r="O144" s="84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168</v>
      </c>
      <c r="AT144" s="237" t="s">
        <v>163</v>
      </c>
      <c r="AU144" s="237" t="s">
        <v>80</v>
      </c>
      <c r="AY144" s="17" t="s">
        <v>161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78</v>
      </c>
      <c r="BK144" s="238">
        <f>ROUND(I144*H144,2)</f>
        <v>0</v>
      </c>
      <c r="BL144" s="17" t="s">
        <v>168</v>
      </c>
      <c r="BM144" s="237" t="s">
        <v>1033</v>
      </c>
    </row>
    <row r="145" s="2" customFormat="1">
      <c r="A145" s="38"/>
      <c r="B145" s="39"/>
      <c r="C145" s="40"/>
      <c r="D145" s="239" t="s">
        <v>170</v>
      </c>
      <c r="E145" s="40"/>
      <c r="F145" s="240" t="s">
        <v>242</v>
      </c>
      <c r="G145" s="40"/>
      <c r="H145" s="40"/>
      <c r="I145" s="146"/>
      <c r="J145" s="40"/>
      <c r="K145" s="40"/>
      <c r="L145" s="44"/>
      <c r="M145" s="241"/>
      <c r="N145" s="242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170</v>
      </c>
      <c r="AU145" s="17" t="s">
        <v>80</v>
      </c>
    </row>
    <row r="146" s="14" customFormat="1">
      <c r="A146" s="14"/>
      <c r="B146" s="253"/>
      <c r="C146" s="254"/>
      <c r="D146" s="239" t="s">
        <v>172</v>
      </c>
      <c r="E146" s="254"/>
      <c r="F146" s="256" t="s">
        <v>1034</v>
      </c>
      <c r="G146" s="254"/>
      <c r="H146" s="257">
        <v>4.3710000000000004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172</v>
      </c>
      <c r="AU146" s="263" t="s">
        <v>80</v>
      </c>
      <c r="AV146" s="14" t="s">
        <v>80</v>
      </c>
      <c r="AW146" s="14" t="s">
        <v>4</v>
      </c>
      <c r="AX146" s="14" t="s">
        <v>78</v>
      </c>
      <c r="AY146" s="263" t="s">
        <v>161</v>
      </c>
    </row>
    <row r="147" s="2" customFormat="1" ht="33" customHeight="1">
      <c r="A147" s="38"/>
      <c r="B147" s="39"/>
      <c r="C147" s="226" t="s">
        <v>207</v>
      </c>
      <c r="D147" s="226" t="s">
        <v>163</v>
      </c>
      <c r="E147" s="227" t="s">
        <v>1035</v>
      </c>
      <c r="F147" s="228" t="s">
        <v>1036</v>
      </c>
      <c r="G147" s="229" t="s">
        <v>201</v>
      </c>
      <c r="H147" s="230">
        <v>25</v>
      </c>
      <c r="I147" s="231"/>
      <c r="J147" s="232">
        <f>ROUND(I147*H147,2)</f>
        <v>0</v>
      </c>
      <c r="K147" s="228" t="s">
        <v>167</v>
      </c>
      <c r="L147" s="44"/>
      <c r="M147" s="233" t="s">
        <v>19</v>
      </c>
      <c r="N147" s="234" t="s">
        <v>42</v>
      </c>
      <c r="O147" s="84"/>
      <c r="P147" s="235">
        <f>O147*H147</f>
        <v>0</v>
      </c>
      <c r="Q147" s="235">
        <v>0.0053</v>
      </c>
      <c r="R147" s="235">
        <f>Q147*H147</f>
        <v>0.13250000000000001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168</v>
      </c>
      <c r="AT147" s="237" t="s">
        <v>163</v>
      </c>
      <c r="AU147" s="237" t="s">
        <v>80</v>
      </c>
      <c r="AY147" s="17" t="s">
        <v>161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78</v>
      </c>
      <c r="BK147" s="238">
        <f>ROUND(I147*H147,2)</f>
        <v>0</v>
      </c>
      <c r="BL147" s="17" t="s">
        <v>168</v>
      </c>
      <c r="BM147" s="237" t="s">
        <v>1037</v>
      </c>
    </row>
    <row r="148" s="2" customFormat="1" ht="21.75" customHeight="1">
      <c r="A148" s="38"/>
      <c r="B148" s="39"/>
      <c r="C148" s="275" t="s">
        <v>213</v>
      </c>
      <c r="D148" s="275" t="s">
        <v>305</v>
      </c>
      <c r="E148" s="276" t="s">
        <v>1038</v>
      </c>
      <c r="F148" s="277" t="s">
        <v>1039</v>
      </c>
      <c r="G148" s="278" t="s">
        <v>201</v>
      </c>
      <c r="H148" s="279">
        <v>25.75</v>
      </c>
      <c r="I148" s="280"/>
      <c r="J148" s="281">
        <f>ROUND(I148*H148,2)</f>
        <v>0</v>
      </c>
      <c r="K148" s="277" t="s">
        <v>793</v>
      </c>
      <c r="L148" s="282"/>
      <c r="M148" s="283" t="s">
        <v>19</v>
      </c>
      <c r="N148" s="284" t="s">
        <v>42</v>
      </c>
      <c r="O148" s="84"/>
      <c r="P148" s="235">
        <f>O148*H148</f>
        <v>0</v>
      </c>
      <c r="Q148" s="235">
        <v>0.036119999999999999</v>
      </c>
      <c r="R148" s="235">
        <f>Q148*H148</f>
        <v>0.93008999999999997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213</v>
      </c>
      <c r="AT148" s="237" t="s">
        <v>305</v>
      </c>
      <c r="AU148" s="237" t="s">
        <v>80</v>
      </c>
      <c r="AY148" s="17" t="s">
        <v>161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78</v>
      </c>
      <c r="BK148" s="238">
        <f>ROUND(I148*H148,2)</f>
        <v>0</v>
      </c>
      <c r="BL148" s="17" t="s">
        <v>168</v>
      </c>
      <c r="BM148" s="237" t="s">
        <v>1040</v>
      </c>
    </row>
    <row r="149" s="14" customFormat="1">
      <c r="A149" s="14"/>
      <c r="B149" s="253"/>
      <c r="C149" s="254"/>
      <c r="D149" s="239" t="s">
        <v>172</v>
      </c>
      <c r="E149" s="254"/>
      <c r="F149" s="256" t="s">
        <v>1041</v>
      </c>
      <c r="G149" s="254"/>
      <c r="H149" s="257">
        <v>25.75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172</v>
      </c>
      <c r="AU149" s="263" t="s">
        <v>80</v>
      </c>
      <c r="AV149" s="14" t="s">
        <v>80</v>
      </c>
      <c r="AW149" s="14" t="s">
        <v>4</v>
      </c>
      <c r="AX149" s="14" t="s">
        <v>78</v>
      </c>
      <c r="AY149" s="263" t="s">
        <v>161</v>
      </c>
    </row>
    <row r="150" s="2" customFormat="1" ht="33" customHeight="1">
      <c r="A150" s="38"/>
      <c r="B150" s="39"/>
      <c r="C150" s="226" t="s">
        <v>218</v>
      </c>
      <c r="D150" s="226" t="s">
        <v>163</v>
      </c>
      <c r="E150" s="227" t="s">
        <v>1042</v>
      </c>
      <c r="F150" s="228" t="s">
        <v>1043</v>
      </c>
      <c r="G150" s="229" t="s">
        <v>166</v>
      </c>
      <c r="H150" s="230">
        <v>1422.2000000000001</v>
      </c>
      <c r="I150" s="231"/>
      <c r="J150" s="232">
        <f>ROUND(I150*H150,2)</f>
        <v>0</v>
      </c>
      <c r="K150" s="228" t="s">
        <v>167</v>
      </c>
      <c r="L150" s="44"/>
      <c r="M150" s="233" t="s">
        <v>19</v>
      </c>
      <c r="N150" s="234" t="s">
        <v>42</v>
      </c>
      <c r="O150" s="84"/>
      <c r="P150" s="235">
        <f>O150*H150</f>
        <v>0</v>
      </c>
      <c r="Q150" s="235">
        <v>0.00059300800000000001</v>
      </c>
      <c r="R150" s="235">
        <f>Q150*H150</f>
        <v>0.84337597760000005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168</v>
      </c>
      <c r="AT150" s="237" t="s">
        <v>163</v>
      </c>
      <c r="AU150" s="237" t="s">
        <v>80</v>
      </c>
      <c r="AY150" s="17" t="s">
        <v>161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78</v>
      </c>
      <c r="BK150" s="238">
        <f>ROUND(I150*H150,2)</f>
        <v>0</v>
      </c>
      <c r="BL150" s="17" t="s">
        <v>168</v>
      </c>
      <c r="BM150" s="237" t="s">
        <v>1044</v>
      </c>
    </row>
    <row r="151" s="13" customFormat="1">
      <c r="A151" s="13"/>
      <c r="B151" s="243"/>
      <c r="C151" s="244"/>
      <c r="D151" s="239" t="s">
        <v>172</v>
      </c>
      <c r="E151" s="245" t="s">
        <v>19</v>
      </c>
      <c r="F151" s="246" t="s">
        <v>988</v>
      </c>
      <c r="G151" s="244"/>
      <c r="H151" s="245" t="s">
        <v>19</v>
      </c>
      <c r="I151" s="247"/>
      <c r="J151" s="244"/>
      <c r="K151" s="244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172</v>
      </c>
      <c r="AU151" s="252" t="s">
        <v>80</v>
      </c>
      <c r="AV151" s="13" t="s">
        <v>78</v>
      </c>
      <c r="AW151" s="13" t="s">
        <v>33</v>
      </c>
      <c r="AX151" s="13" t="s">
        <v>71</v>
      </c>
      <c r="AY151" s="252" t="s">
        <v>161</v>
      </c>
    </row>
    <row r="152" s="13" customFormat="1">
      <c r="A152" s="13"/>
      <c r="B152" s="243"/>
      <c r="C152" s="244"/>
      <c r="D152" s="239" t="s">
        <v>172</v>
      </c>
      <c r="E152" s="245" t="s">
        <v>19</v>
      </c>
      <c r="F152" s="246" t="s">
        <v>989</v>
      </c>
      <c r="G152" s="244"/>
      <c r="H152" s="245" t="s">
        <v>19</v>
      </c>
      <c r="I152" s="247"/>
      <c r="J152" s="244"/>
      <c r="K152" s="244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172</v>
      </c>
      <c r="AU152" s="252" t="s">
        <v>80</v>
      </c>
      <c r="AV152" s="13" t="s">
        <v>78</v>
      </c>
      <c r="AW152" s="13" t="s">
        <v>33</v>
      </c>
      <c r="AX152" s="13" t="s">
        <v>71</v>
      </c>
      <c r="AY152" s="252" t="s">
        <v>161</v>
      </c>
    </row>
    <row r="153" s="14" customFormat="1">
      <c r="A153" s="14"/>
      <c r="B153" s="253"/>
      <c r="C153" s="254"/>
      <c r="D153" s="239" t="s">
        <v>172</v>
      </c>
      <c r="E153" s="255" t="s">
        <v>19</v>
      </c>
      <c r="F153" s="256" t="s">
        <v>1045</v>
      </c>
      <c r="G153" s="254"/>
      <c r="H153" s="257">
        <v>6.2400000000000002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172</v>
      </c>
      <c r="AU153" s="263" t="s">
        <v>80</v>
      </c>
      <c r="AV153" s="14" t="s">
        <v>80</v>
      </c>
      <c r="AW153" s="14" t="s">
        <v>33</v>
      </c>
      <c r="AX153" s="14" t="s">
        <v>71</v>
      </c>
      <c r="AY153" s="263" t="s">
        <v>161</v>
      </c>
    </row>
    <row r="154" s="14" customFormat="1">
      <c r="A154" s="14"/>
      <c r="B154" s="253"/>
      <c r="C154" s="254"/>
      <c r="D154" s="239" t="s">
        <v>172</v>
      </c>
      <c r="E154" s="255" t="s">
        <v>19</v>
      </c>
      <c r="F154" s="256" t="s">
        <v>1046</v>
      </c>
      <c r="G154" s="254"/>
      <c r="H154" s="257">
        <v>7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172</v>
      </c>
      <c r="AU154" s="263" t="s">
        <v>80</v>
      </c>
      <c r="AV154" s="14" t="s">
        <v>80</v>
      </c>
      <c r="AW154" s="14" t="s">
        <v>33</v>
      </c>
      <c r="AX154" s="14" t="s">
        <v>71</v>
      </c>
      <c r="AY154" s="263" t="s">
        <v>161</v>
      </c>
    </row>
    <row r="155" s="14" customFormat="1">
      <c r="A155" s="14"/>
      <c r="B155" s="253"/>
      <c r="C155" s="254"/>
      <c r="D155" s="239" t="s">
        <v>172</v>
      </c>
      <c r="E155" s="255" t="s">
        <v>19</v>
      </c>
      <c r="F155" s="256" t="s">
        <v>1047</v>
      </c>
      <c r="G155" s="254"/>
      <c r="H155" s="257">
        <v>7.7199999999999998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172</v>
      </c>
      <c r="AU155" s="263" t="s">
        <v>80</v>
      </c>
      <c r="AV155" s="14" t="s">
        <v>80</v>
      </c>
      <c r="AW155" s="14" t="s">
        <v>33</v>
      </c>
      <c r="AX155" s="14" t="s">
        <v>71</v>
      </c>
      <c r="AY155" s="263" t="s">
        <v>161</v>
      </c>
    </row>
    <row r="156" s="14" customFormat="1">
      <c r="A156" s="14"/>
      <c r="B156" s="253"/>
      <c r="C156" s="254"/>
      <c r="D156" s="239" t="s">
        <v>172</v>
      </c>
      <c r="E156" s="255" t="s">
        <v>19</v>
      </c>
      <c r="F156" s="256" t="s">
        <v>1048</v>
      </c>
      <c r="G156" s="254"/>
      <c r="H156" s="257">
        <v>8.3399999999999999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3" t="s">
        <v>172</v>
      </c>
      <c r="AU156" s="263" t="s">
        <v>80</v>
      </c>
      <c r="AV156" s="14" t="s">
        <v>80</v>
      </c>
      <c r="AW156" s="14" t="s">
        <v>33</v>
      </c>
      <c r="AX156" s="14" t="s">
        <v>71</v>
      </c>
      <c r="AY156" s="263" t="s">
        <v>161</v>
      </c>
    </row>
    <row r="157" s="14" customFormat="1">
      <c r="A157" s="14"/>
      <c r="B157" s="253"/>
      <c r="C157" s="254"/>
      <c r="D157" s="239" t="s">
        <v>172</v>
      </c>
      <c r="E157" s="255" t="s">
        <v>19</v>
      </c>
      <c r="F157" s="256" t="s">
        <v>1049</v>
      </c>
      <c r="G157" s="254"/>
      <c r="H157" s="257">
        <v>9.4399999999999995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172</v>
      </c>
      <c r="AU157" s="263" t="s">
        <v>80</v>
      </c>
      <c r="AV157" s="14" t="s">
        <v>80</v>
      </c>
      <c r="AW157" s="14" t="s">
        <v>33</v>
      </c>
      <c r="AX157" s="14" t="s">
        <v>71</v>
      </c>
      <c r="AY157" s="263" t="s">
        <v>161</v>
      </c>
    </row>
    <row r="158" s="14" customFormat="1">
      <c r="A158" s="14"/>
      <c r="B158" s="253"/>
      <c r="C158" s="254"/>
      <c r="D158" s="239" t="s">
        <v>172</v>
      </c>
      <c r="E158" s="255" t="s">
        <v>19</v>
      </c>
      <c r="F158" s="256" t="s">
        <v>1050</v>
      </c>
      <c r="G158" s="254"/>
      <c r="H158" s="257">
        <v>10.1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172</v>
      </c>
      <c r="AU158" s="263" t="s">
        <v>80</v>
      </c>
      <c r="AV158" s="14" t="s">
        <v>80</v>
      </c>
      <c r="AW158" s="14" t="s">
        <v>33</v>
      </c>
      <c r="AX158" s="14" t="s">
        <v>71</v>
      </c>
      <c r="AY158" s="263" t="s">
        <v>161</v>
      </c>
    </row>
    <row r="159" s="14" customFormat="1">
      <c r="A159" s="14"/>
      <c r="B159" s="253"/>
      <c r="C159" s="254"/>
      <c r="D159" s="239" t="s">
        <v>172</v>
      </c>
      <c r="E159" s="255" t="s">
        <v>19</v>
      </c>
      <c r="F159" s="256" t="s">
        <v>1051</v>
      </c>
      <c r="G159" s="254"/>
      <c r="H159" s="257">
        <v>36.899999999999999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3" t="s">
        <v>172</v>
      </c>
      <c r="AU159" s="263" t="s">
        <v>80</v>
      </c>
      <c r="AV159" s="14" t="s">
        <v>80</v>
      </c>
      <c r="AW159" s="14" t="s">
        <v>33</v>
      </c>
      <c r="AX159" s="14" t="s">
        <v>71</v>
      </c>
      <c r="AY159" s="263" t="s">
        <v>161</v>
      </c>
    </row>
    <row r="160" s="14" customFormat="1">
      <c r="A160" s="14"/>
      <c r="B160" s="253"/>
      <c r="C160" s="254"/>
      <c r="D160" s="239" t="s">
        <v>172</v>
      </c>
      <c r="E160" s="255" t="s">
        <v>19</v>
      </c>
      <c r="F160" s="256" t="s">
        <v>1052</v>
      </c>
      <c r="G160" s="254"/>
      <c r="H160" s="257">
        <v>19.120000000000001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172</v>
      </c>
      <c r="AU160" s="263" t="s">
        <v>80</v>
      </c>
      <c r="AV160" s="14" t="s">
        <v>80</v>
      </c>
      <c r="AW160" s="14" t="s">
        <v>33</v>
      </c>
      <c r="AX160" s="14" t="s">
        <v>71</v>
      </c>
      <c r="AY160" s="263" t="s">
        <v>161</v>
      </c>
    </row>
    <row r="161" s="14" customFormat="1">
      <c r="A161" s="14"/>
      <c r="B161" s="253"/>
      <c r="C161" s="254"/>
      <c r="D161" s="239" t="s">
        <v>172</v>
      </c>
      <c r="E161" s="255" t="s">
        <v>19</v>
      </c>
      <c r="F161" s="256" t="s">
        <v>1053</v>
      </c>
      <c r="G161" s="254"/>
      <c r="H161" s="257">
        <v>12.02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172</v>
      </c>
      <c r="AU161" s="263" t="s">
        <v>80</v>
      </c>
      <c r="AV161" s="14" t="s">
        <v>80</v>
      </c>
      <c r="AW161" s="14" t="s">
        <v>33</v>
      </c>
      <c r="AX161" s="14" t="s">
        <v>71</v>
      </c>
      <c r="AY161" s="263" t="s">
        <v>161</v>
      </c>
    </row>
    <row r="162" s="14" customFormat="1">
      <c r="A162" s="14"/>
      <c r="B162" s="253"/>
      <c r="C162" s="254"/>
      <c r="D162" s="239" t="s">
        <v>172</v>
      </c>
      <c r="E162" s="255" t="s">
        <v>19</v>
      </c>
      <c r="F162" s="256" t="s">
        <v>1054</v>
      </c>
      <c r="G162" s="254"/>
      <c r="H162" s="257">
        <v>6.4800000000000004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3" t="s">
        <v>172</v>
      </c>
      <c r="AU162" s="263" t="s">
        <v>80</v>
      </c>
      <c r="AV162" s="14" t="s">
        <v>80</v>
      </c>
      <c r="AW162" s="14" t="s">
        <v>33</v>
      </c>
      <c r="AX162" s="14" t="s">
        <v>71</v>
      </c>
      <c r="AY162" s="263" t="s">
        <v>161</v>
      </c>
    </row>
    <row r="163" s="14" customFormat="1">
      <c r="A163" s="14"/>
      <c r="B163" s="253"/>
      <c r="C163" s="254"/>
      <c r="D163" s="239" t="s">
        <v>172</v>
      </c>
      <c r="E163" s="255" t="s">
        <v>19</v>
      </c>
      <c r="F163" s="256" t="s">
        <v>1055</v>
      </c>
      <c r="G163" s="254"/>
      <c r="H163" s="257">
        <v>5.1600000000000001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172</v>
      </c>
      <c r="AU163" s="263" t="s">
        <v>80</v>
      </c>
      <c r="AV163" s="14" t="s">
        <v>80</v>
      </c>
      <c r="AW163" s="14" t="s">
        <v>33</v>
      </c>
      <c r="AX163" s="14" t="s">
        <v>71</v>
      </c>
      <c r="AY163" s="263" t="s">
        <v>161</v>
      </c>
    </row>
    <row r="164" s="14" customFormat="1">
      <c r="A164" s="14"/>
      <c r="B164" s="253"/>
      <c r="C164" s="254"/>
      <c r="D164" s="239" t="s">
        <v>172</v>
      </c>
      <c r="E164" s="255" t="s">
        <v>19</v>
      </c>
      <c r="F164" s="256" t="s">
        <v>1056</v>
      </c>
      <c r="G164" s="254"/>
      <c r="H164" s="257">
        <v>14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172</v>
      </c>
      <c r="AU164" s="263" t="s">
        <v>80</v>
      </c>
      <c r="AV164" s="14" t="s">
        <v>80</v>
      </c>
      <c r="AW164" s="14" t="s">
        <v>33</v>
      </c>
      <c r="AX164" s="14" t="s">
        <v>71</v>
      </c>
      <c r="AY164" s="263" t="s">
        <v>161</v>
      </c>
    </row>
    <row r="165" s="14" customFormat="1">
      <c r="A165" s="14"/>
      <c r="B165" s="253"/>
      <c r="C165" s="254"/>
      <c r="D165" s="239" t="s">
        <v>172</v>
      </c>
      <c r="E165" s="255" t="s">
        <v>19</v>
      </c>
      <c r="F165" s="256" t="s">
        <v>1057</v>
      </c>
      <c r="G165" s="254"/>
      <c r="H165" s="257">
        <v>3.4199999999999999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172</v>
      </c>
      <c r="AU165" s="263" t="s">
        <v>80</v>
      </c>
      <c r="AV165" s="14" t="s">
        <v>80</v>
      </c>
      <c r="AW165" s="14" t="s">
        <v>33</v>
      </c>
      <c r="AX165" s="14" t="s">
        <v>71</v>
      </c>
      <c r="AY165" s="263" t="s">
        <v>161</v>
      </c>
    </row>
    <row r="166" s="14" customFormat="1">
      <c r="A166" s="14"/>
      <c r="B166" s="253"/>
      <c r="C166" s="254"/>
      <c r="D166" s="239" t="s">
        <v>172</v>
      </c>
      <c r="E166" s="255" t="s">
        <v>19</v>
      </c>
      <c r="F166" s="256" t="s">
        <v>1058</v>
      </c>
      <c r="G166" s="254"/>
      <c r="H166" s="257">
        <v>8.6600000000000001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172</v>
      </c>
      <c r="AU166" s="263" t="s">
        <v>80</v>
      </c>
      <c r="AV166" s="14" t="s">
        <v>80</v>
      </c>
      <c r="AW166" s="14" t="s">
        <v>33</v>
      </c>
      <c r="AX166" s="14" t="s">
        <v>71</v>
      </c>
      <c r="AY166" s="263" t="s">
        <v>161</v>
      </c>
    </row>
    <row r="167" s="14" customFormat="1">
      <c r="A167" s="14"/>
      <c r="B167" s="253"/>
      <c r="C167" s="254"/>
      <c r="D167" s="239" t="s">
        <v>172</v>
      </c>
      <c r="E167" s="255" t="s">
        <v>19</v>
      </c>
      <c r="F167" s="256" t="s">
        <v>1059</v>
      </c>
      <c r="G167" s="254"/>
      <c r="H167" s="257">
        <v>4.4199999999999999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3" t="s">
        <v>172</v>
      </c>
      <c r="AU167" s="263" t="s">
        <v>80</v>
      </c>
      <c r="AV167" s="14" t="s">
        <v>80</v>
      </c>
      <c r="AW167" s="14" t="s">
        <v>33</v>
      </c>
      <c r="AX167" s="14" t="s">
        <v>71</v>
      </c>
      <c r="AY167" s="263" t="s">
        <v>161</v>
      </c>
    </row>
    <row r="168" s="14" customFormat="1">
      <c r="A168" s="14"/>
      <c r="B168" s="253"/>
      <c r="C168" s="254"/>
      <c r="D168" s="239" t="s">
        <v>172</v>
      </c>
      <c r="E168" s="255" t="s">
        <v>19</v>
      </c>
      <c r="F168" s="256" t="s">
        <v>1060</v>
      </c>
      <c r="G168" s="254"/>
      <c r="H168" s="257">
        <v>18.100000000000001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172</v>
      </c>
      <c r="AU168" s="263" t="s">
        <v>80</v>
      </c>
      <c r="AV168" s="14" t="s">
        <v>80</v>
      </c>
      <c r="AW168" s="14" t="s">
        <v>33</v>
      </c>
      <c r="AX168" s="14" t="s">
        <v>71</v>
      </c>
      <c r="AY168" s="263" t="s">
        <v>161</v>
      </c>
    </row>
    <row r="169" s="14" customFormat="1">
      <c r="A169" s="14"/>
      <c r="B169" s="253"/>
      <c r="C169" s="254"/>
      <c r="D169" s="239" t="s">
        <v>172</v>
      </c>
      <c r="E169" s="255" t="s">
        <v>19</v>
      </c>
      <c r="F169" s="256" t="s">
        <v>1061</v>
      </c>
      <c r="G169" s="254"/>
      <c r="H169" s="257">
        <v>7.54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3" t="s">
        <v>172</v>
      </c>
      <c r="AU169" s="263" t="s">
        <v>80</v>
      </c>
      <c r="AV169" s="14" t="s">
        <v>80</v>
      </c>
      <c r="AW169" s="14" t="s">
        <v>33</v>
      </c>
      <c r="AX169" s="14" t="s">
        <v>71</v>
      </c>
      <c r="AY169" s="263" t="s">
        <v>161</v>
      </c>
    </row>
    <row r="170" s="14" customFormat="1">
      <c r="A170" s="14"/>
      <c r="B170" s="253"/>
      <c r="C170" s="254"/>
      <c r="D170" s="239" t="s">
        <v>172</v>
      </c>
      <c r="E170" s="255" t="s">
        <v>19</v>
      </c>
      <c r="F170" s="256" t="s">
        <v>1062</v>
      </c>
      <c r="G170" s="254"/>
      <c r="H170" s="257">
        <v>152.88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172</v>
      </c>
      <c r="AU170" s="263" t="s">
        <v>80</v>
      </c>
      <c r="AV170" s="14" t="s">
        <v>80</v>
      </c>
      <c r="AW170" s="14" t="s">
        <v>33</v>
      </c>
      <c r="AX170" s="14" t="s">
        <v>71</v>
      </c>
      <c r="AY170" s="263" t="s">
        <v>161</v>
      </c>
    </row>
    <row r="171" s="14" customFormat="1">
      <c r="A171" s="14"/>
      <c r="B171" s="253"/>
      <c r="C171" s="254"/>
      <c r="D171" s="239" t="s">
        <v>172</v>
      </c>
      <c r="E171" s="255" t="s">
        <v>19</v>
      </c>
      <c r="F171" s="256" t="s">
        <v>1063</v>
      </c>
      <c r="G171" s="254"/>
      <c r="H171" s="257">
        <v>60.439999999999998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172</v>
      </c>
      <c r="AU171" s="263" t="s">
        <v>80</v>
      </c>
      <c r="AV171" s="14" t="s">
        <v>80</v>
      </c>
      <c r="AW171" s="14" t="s">
        <v>33</v>
      </c>
      <c r="AX171" s="14" t="s">
        <v>71</v>
      </c>
      <c r="AY171" s="263" t="s">
        <v>161</v>
      </c>
    </row>
    <row r="172" s="14" customFormat="1">
      <c r="A172" s="14"/>
      <c r="B172" s="253"/>
      <c r="C172" s="254"/>
      <c r="D172" s="239" t="s">
        <v>172</v>
      </c>
      <c r="E172" s="255" t="s">
        <v>19</v>
      </c>
      <c r="F172" s="256" t="s">
        <v>1064</v>
      </c>
      <c r="G172" s="254"/>
      <c r="H172" s="257">
        <v>7.4000000000000004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3" t="s">
        <v>172</v>
      </c>
      <c r="AU172" s="263" t="s">
        <v>80</v>
      </c>
      <c r="AV172" s="14" t="s">
        <v>80</v>
      </c>
      <c r="AW172" s="14" t="s">
        <v>33</v>
      </c>
      <c r="AX172" s="14" t="s">
        <v>71</v>
      </c>
      <c r="AY172" s="263" t="s">
        <v>161</v>
      </c>
    </row>
    <row r="173" s="14" customFormat="1">
      <c r="A173" s="14"/>
      <c r="B173" s="253"/>
      <c r="C173" s="254"/>
      <c r="D173" s="239" t="s">
        <v>172</v>
      </c>
      <c r="E173" s="255" t="s">
        <v>19</v>
      </c>
      <c r="F173" s="256" t="s">
        <v>1065</v>
      </c>
      <c r="G173" s="254"/>
      <c r="H173" s="257">
        <v>18.120000000000001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3" t="s">
        <v>172</v>
      </c>
      <c r="AU173" s="263" t="s">
        <v>80</v>
      </c>
      <c r="AV173" s="14" t="s">
        <v>80</v>
      </c>
      <c r="AW173" s="14" t="s">
        <v>33</v>
      </c>
      <c r="AX173" s="14" t="s">
        <v>71</v>
      </c>
      <c r="AY173" s="263" t="s">
        <v>161</v>
      </c>
    </row>
    <row r="174" s="14" customFormat="1">
      <c r="A174" s="14"/>
      <c r="B174" s="253"/>
      <c r="C174" s="254"/>
      <c r="D174" s="239" t="s">
        <v>172</v>
      </c>
      <c r="E174" s="255" t="s">
        <v>19</v>
      </c>
      <c r="F174" s="256" t="s">
        <v>1066</v>
      </c>
      <c r="G174" s="254"/>
      <c r="H174" s="257">
        <v>32.600000000000001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3" t="s">
        <v>172</v>
      </c>
      <c r="AU174" s="263" t="s">
        <v>80</v>
      </c>
      <c r="AV174" s="14" t="s">
        <v>80</v>
      </c>
      <c r="AW174" s="14" t="s">
        <v>33</v>
      </c>
      <c r="AX174" s="14" t="s">
        <v>71</v>
      </c>
      <c r="AY174" s="263" t="s">
        <v>161</v>
      </c>
    </row>
    <row r="175" s="14" customFormat="1">
      <c r="A175" s="14"/>
      <c r="B175" s="253"/>
      <c r="C175" s="254"/>
      <c r="D175" s="239" t="s">
        <v>172</v>
      </c>
      <c r="E175" s="255" t="s">
        <v>19</v>
      </c>
      <c r="F175" s="256" t="s">
        <v>1067</v>
      </c>
      <c r="G175" s="254"/>
      <c r="H175" s="257">
        <v>28.399999999999999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172</v>
      </c>
      <c r="AU175" s="263" t="s">
        <v>80</v>
      </c>
      <c r="AV175" s="14" t="s">
        <v>80</v>
      </c>
      <c r="AW175" s="14" t="s">
        <v>33</v>
      </c>
      <c r="AX175" s="14" t="s">
        <v>71</v>
      </c>
      <c r="AY175" s="263" t="s">
        <v>161</v>
      </c>
    </row>
    <row r="176" s="14" customFormat="1">
      <c r="A176" s="14"/>
      <c r="B176" s="253"/>
      <c r="C176" s="254"/>
      <c r="D176" s="239" t="s">
        <v>172</v>
      </c>
      <c r="E176" s="255" t="s">
        <v>19</v>
      </c>
      <c r="F176" s="256" t="s">
        <v>1068</v>
      </c>
      <c r="G176" s="254"/>
      <c r="H176" s="257">
        <v>37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172</v>
      </c>
      <c r="AU176" s="263" t="s">
        <v>80</v>
      </c>
      <c r="AV176" s="14" t="s">
        <v>80</v>
      </c>
      <c r="AW176" s="14" t="s">
        <v>33</v>
      </c>
      <c r="AX176" s="14" t="s">
        <v>71</v>
      </c>
      <c r="AY176" s="263" t="s">
        <v>161</v>
      </c>
    </row>
    <row r="177" s="13" customFormat="1">
      <c r="A177" s="13"/>
      <c r="B177" s="243"/>
      <c r="C177" s="244"/>
      <c r="D177" s="239" t="s">
        <v>172</v>
      </c>
      <c r="E177" s="245" t="s">
        <v>19</v>
      </c>
      <c r="F177" s="246" t="s">
        <v>1014</v>
      </c>
      <c r="G177" s="244"/>
      <c r="H177" s="245" t="s">
        <v>19</v>
      </c>
      <c r="I177" s="247"/>
      <c r="J177" s="244"/>
      <c r="K177" s="244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172</v>
      </c>
      <c r="AU177" s="252" t="s">
        <v>80</v>
      </c>
      <c r="AV177" s="13" t="s">
        <v>78</v>
      </c>
      <c r="AW177" s="13" t="s">
        <v>33</v>
      </c>
      <c r="AX177" s="13" t="s">
        <v>71</v>
      </c>
      <c r="AY177" s="252" t="s">
        <v>161</v>
      </c>
    </row>
    <row r="178" s="14" customFormat="1">
      <c r="A178" s="14"/>
      <c r="B178" s="253"/>
      <c r="C178" s="254"/>
      <c r="D178" s="239" t="s">
        <v>172</v>
      </c>
      <c r="E178" s="255" t="s">
        <v>19</v>
      </c>
      <c r="F178" s="256" t="s">
        <v>1069</v>
      </c>
      <c r="G178" s="254"/>
      <c r="H178" s="257">
        <v>84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3" t="s">
        <v>172</v>
      </c>
      <c r="AU178" s="263" t="s">
        <v>80</v>
      </c>
      <c r="AV178" s="14" t="s">
        <v>80</v>
      </c>
      <c r="AW178" s="14" t="s">
        <v>33</v>
      </c>
      <c r="AX178" s="14" t="s">
        <v>71</v>
      </c>
      <c r="AY178" s="263" t="s">
        <v>161</v>
      </c>
    </row>
    <row r="179" s="13" customFormat="1">
      <c r="A179" s="13"/>
      <c r="B179" s="243"/>
      <c r="C179" s="244"/>
      <c r="D179" s="239" t="s">
        <v>172</v>
      </c>
      <c r="E179" s="245" t="s">
        <v>19</v>
      </c>
      <c r="F179" s="246" t="s">
        <v>1016</v>
      </c>
      <c r="G179" s="244"/>
      <c r="H179" s="245" t="s">
        <v>19</v>
      </c>
      <c r="I179" s="247"/>
      <c r="J179" s="244"/>
      <c r="K179" s="244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172</v>
      </c>
      <c r="AU179" s="252" t="s">
        <v>80</v>
      </c>
      <c r="AV179" s="13" t="s">
        <v>78</v>
      </c>
      <c r="AW179" s="13" t="s">
        <v>33</v>
      </c>
      <c r="AX179" s="13" t="s">
        <v>71</v>
      </c>
      <c r="AY179" s="252" t="s">
        <v>161</v>
      </c>
    </row>
    <row r="180" s="14" customFormat="1">
      <c r="A180" s="14"/>
      <c r="B180" s="253"/>
      <c r="C180" s="254"/>
      <c r="D180" s="239" t="s">
        <v>172</v>
      </c>
      <c r="E180" s="255" t="s">
        <v>19</v>
      </c>
      <c r="F180" s="256" t="s">
        <v>1070</v>
      </c>
      <c r="G180" s="254"/>
      <c r="H180" s="257">
        <v>100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3" t="s">
        <v>172</v>
      </c>
      <c r="AU180" s="263" t="s">
        <v>80</v>
      </c>
      <c r="AV180" s="14" t="s">
        <v>80</v>
      </c>
      <c r="AW180" s="14" t="s">
        <v>33</v>
      </c>
      <c r="AX180" s="14" t="s">
        <v>71</v>
      </c>
      <c r="AY180" s="263" t="s">
        <v>161</v>
      </c>
    </row>
    <row r="181" s="13" customFormat="1">
      <c r="A181" s="13"/>
      <c r="B181" s="243"/>
      <c r="C181" s="244"/>
      <c r="D181" s="239" t="s">
        <v>172</v>
      </c>
      <c r="E181" s="245" t="s">
        <v>19</v>
      </c>
      <c r="F181" s="246" t="s">
        <v>1018</v>
      </c>
      <c r="G181" s="244"/>
      <c r="H181" s="245" t="s">
        <v>19</v>
      </c>
      <c r="I181" s="247"/>
      <c r="J181" s="244"/>
      <c r="K181" s="244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172</v>
      </c>
      <c r="AU181" s="252" t="s">
        <v>80</v>
      </c>
      <c r="AV181" s="13" t="s">
        <v>78</v>
      </c>
      <c r="AW181" s="13" t="s">
        <v>33</v>
      </c>
      <c r="AX181" s="13" t="s">
        <v>71</v>
      </c>
      <c r="AY181" s="252" t="s">
        <v>161</v>
      </c>
    </row>
    <row r="182" s="14" customFormat="1">
      <c r="A182" s="14"/>
      <c r="B182" s="253"/>
      <c r="C182" s="254"/>
      <c r="D182" s="239" t="s">
        <v>172</v>
      </c>
      <c r="E182" s="255" t="s">
        <v>19</v>
      </c>
      <c r="F182" s="256" t="s">
        <v>1071</v>
      </c>
      <c r="G182" s="254"/>
      <c r="H182" s="257">
        <v>580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172</v>
      </c>
      <c r="AU182" s="263" t="s">
        <v>80</v>
      </c>
      <c r="AV182" s="14" t="s">
        <v>80</v>
      </c>
      <c r="AW182" s="14" t="s">
        <v>33</v>
      </c>
      <c r="AX182" s="14" t="s">
        <v>71</v>
      </c>
      <c r="AY182" s="263" t="s">
        <v>161</v>
      </c>
    </row>
    <row r="183" s="13" customFormat="1">
      <c r="A183" s="13"/>
      <c r="B183" s="243"/>
      <c r="C183" s="244"/>
      <c r="D183" s="239" t="s">
        <v>172</v>
      </c>
      <c r="E183" s="245" t="s">
        <v>19</v>
      </c>
      <c r="F183" s="246" t="s">
        <v>1027</v>
      </c>
      <c r="G183" s="244"/>
      <c r="H183" s="245" t="s">
        <v>19</v>
      </c>
      <c r="I183" s="247"/>
      <c r="J183" s="244"/>
      <c r="K183" s="244"/>
      <c r="L183" s="248"/>
      <c r="M183" s="249"/>
      <c r="N183" s="250"/>
      <c r="O183" s="250"/>
      <c r="P183" s="250"/>
      <c r="Q183" s="250"/>
      <c r="R183" s="250"/>
      <c r="S183" s="250"/>
      <c r="T183" s="25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2" t="s">
        <v>172</v>
      </c>
      <c r="AU183" s="252" t="s">
        <v>80</v>
      </c>
      <c r="AV183" s="13" t="s">
        <v>78</v>
      </c>
      <c r="AW183" s="13" t="s">
        <v>33</v>
      </c>
      <c r="AX183" s="13" t="s">
        <v>71</v>
      </c>
      <c r="AY183" s="252" t="s">
        <v>161</v>
      </c>
    </row>
    <row r="184" s="14" customFormat="1">
      <c r="A184" s="14"/>
      <c r="B184" s="253"/>
      <c r="C184" s="254"/>
      <c r="D184" s="239" t="s">
        <v>172</v>
      </c>
      <c r="E184" s="255" t="s">
        <v>19</v>
      </c>
      <c r="F184" s="256" t="s">
        <v>1072</v>
      </c>
      <c r="G184" s="254"/>
      <c r="H184" s="257">
        <v>9.9000000000000004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3" t="s">
        <v>172</v>
      </c>
      <c r="AU184" s="263" t="s">
        <v>80</v>
      </c>
      <c r="AV184" s="14" t="s">
        <v>80</v>
      </c>
      <c r="AW184" s="14" t="s">
        <v>33</v>
      </c>
      <c r="AX184" s="14" t="s">
        <v>71</v>
      </c>
      <c r="AY184" s="263" t="s">
        <v>161</v>
      </c>
    </row>
    <row r="185" s="14" customFormat="1">
      <c r="A185" s="14"/>
      <c r="B185" s="253"/>
      <c r="C185" s="254"/>
      <c r="D185" s="239" t="s">
        <v>172</v>
      </c>
      <c r="E185" s="255" t="s">
        <v>19</v>
      </c>
      <c r="F185" s="256" t="s">
        <v>1073</v>
      </c>
      <c r="G185" s="254"/>
      <c r="H185" s="257">
        <v>63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3" t="s">
        <v>172</v>
      </c>
      <c r="AU185" s="263" t="s">
        <v>80</v>
      </c>
      <c r="AV185" s="14" t="s">
        <v>80</v>
      </c>
      <c r="AW185" s="14" t="s">
        <v>33</v>
      </c>
      <c r="AX185" s="14" t="s">
        <v>71</v>
      </c>
      <c r="AY185" s="263" t="s">
        <v>161</v>
      </c>
    </row>
    <row r="186" s="14" customFormat="1">
      <c r="A186" s="14"/>
      <c r="B186" s="253"/>
      <c r="C186" s="254"/>
      <c r="D186" s="239" t="s">
        <v>172</v>
      </c>
      <c r="E186" s="255" t="s">
        <v>19</v>
      </c>
      <c r="F186" s="256" t="s">
        <v>1074</v>
      </c>
      <c r="G186" s="254"/>
      <c r="H186" s="257">
        <v>4.7999999999999998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3" t="s">
        <v>172</v>
      </c>
      <c r="AU186" s="263" t="s">
        <v>80</v>
      </c>
      <c r="AV186" s="14" t="s">
        <v>80</v>
      </c>
      <c r="AW186" s="14" t="s">
        <v>33</v>
      </c>
      <c r="AX186" s="14" t="s">
        <v>71</v>
      </c>
      <c r="AY186" s="263" t="s">
        <v>161</v>
      </c>
    </row>
    <row r="187" s="13" customFormat="1">
      <c r="A187" s="13"/>
      <c r="B187" s="243"/>
      <c r="C187" s="244"/>
      <c r="D187" s="239" t="s">
        <v>172</v>
      </c>
      <c r="E187" s="245" t="s">
        <v>19</v>
      </c>
      <c r="F187" s="246" t="s">
        <v>976</v>
      </c>
      <c r="G187" s="244"/>
      <c r="H187" s="245" t="s">
        <v>19</v>
      </c>
      <c r="I187" s="247"/>
      <c r="J187" s="244"/>
      <c r="K187" s="244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172</v>
      </c>
      <c r="AU187" s="252" t="s">
        <v>80</v>
      </c>
      <c r="AV187" s="13" t="s">
        <v>78</v>
      </c>
      <c r="AW187" s="13" t="s">
        <v>33</v>
      </c>
      <c r="AX187" s="13" t="s">
        <v>71</v>
      </c>
      <c r="AY187" s="252" t="s">
        <v>161</v>
      </c>
    </row>
    <row r="188" s="14" customFormat="1">
      <c r="A188" s="14"/>
      <c r="B188" s="253"/>
      <c r="C188" s="254"/>
      <c r="D188" s="239" t="s">
        <v>172</v>
      </c>
      <c r="E188" s="255" t="s">
        <v>19</v>
      </c>
      <c r="F188" s="256" t="s">
        <v>1075</v>
      </c>
      <c r="G188" s="254"/>
      <c r="H188" s="257">
        <v>23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172</v>
      </c>
      <c r="AU188" s="263" t="s">
        <v>80</v>
      </c>
      <c r="AV188" s="14" t="s">
        <v>80</v>
      </c>
      <c r="AW188" s="14" t="s">
        <v>33</v>
      </c>
      <c r="AX188" s="14" t="s">
        <v>71</v>
      </c>
      <c r="AY188" s="263" t="s">
        <v>161</v>
      </c>
    </row>
    <row r="189" s="13" customFormat="1">
      <c r="A189" s="13"/>
      <c r="B189" s="243"/>
      <c r="C189" s="244"/>
      <c r="D189" s="239" t="s">
        <v>172</v>
      </c>
      <c r="E189" s="245" t="s">
        <v>19</v>
      </c>
      <c r="F189" s="246" t="s">
        <v>978</v>
      </c>
      <c r="G189" s="244"/>
      <c r="H189" s="245" t="s">
        <v>19</v>
      </c>
      <c r="I189" s="247"/>
      <c r="J189" s="244"/>
      <c r="K189" s="244"/>
      <c r="L189" s="248"/>
      <c r="M189" s="249"/>
      <c r="N189" s="250"/>
      <c r="O189" s="250"/>
      <c r="P189" s="250"/>
      <c r="Q189" s="250"/>
      <c r="R189" s="250"/>
      <c r="S189" s="250"/>
      <c r="T189" s="25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2" t="s">
        <v>172</v>
      </c>
      <c r="AU189" s="252" t="s">
        <v>80</v>
      </c>
      <c r="AV189" s="13" t="s">
        <v>78</v>
      </c>
      <c r="AW189" s="13" t="s">
        <v>33</v>
      </c>
      <c r="AX189" s="13" t="s">
        <v>71</v>
      </c>
      <c r="AY189" s="252" t="s">
        <v>161</v>
      </c>
    </row>
    <row r="190" s="14" customFormat="1">
      <c r="A190" s="14"/>
      <c r="B190" s="253"/>
      <c r="C190" s="254"/>
      <c r="D190" s="239" t="s">
        <v>172</v>
      </c>
      <c r="E190" s="255" t="s">
        <v>19</v>
      </c>
      <c r="F190" s="256" t="s">
        <v>1076</v>
      </c>
      <c r="G190" s="254"/>
      <c r="H190" s="257">
        <v>36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3" t="s">
        <v>172</v>
      </c>
      <c r="AU190" s="263" t="s">
        <v>80</v>
      </c>
      <c r="AV190" s="14" t="s">
        <v>80</v>
      </c>
      <c r="AW190" s="14" t="s">
        <v>33</v>
      </c>
      <c r="AX190" s="14" t="s">
        <v>71</v>
      </c>
      <c r="AY190" s="263" t="s">
        <v>161</v>
      </c>
    </row>
    <row r="191" s="15" customFormat="1">
      <c r="A191" s="15"/>
      <c r="B191" s="264"/>
      <c r="C191" s="265"/>
      <c r="D191" s="239" t="s">
        <v>172</v>
      </c>
      <c r="E191" s="266" t="s">
        <v>19</v>
      </c>
      <c r="F191" s="267" t="s">
        <v>177</v>
      </c>
      <c r="G191" s="265"/>
      <c r="H191" s="268">
        <v>1422.2000000000001</v>
      </c>
      <c r="I191" s="269"/>
      <c r="J191" s="265"/>
      <c r="K191" s="265"/>
      <c r="L191" s="270"/>
      <c r="M191" s="271"/>
      <c r="N191" s="272"/>
      <c r="O191" s="272"/>
      <c r="P191" s="272"/>
      <c r="Q191" s="272"/>
      <c r="R191" s="272"/>
      <c r="S191" s="272"/>
      <c r="T191" s="27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4" t="s">
        <v>172</v>
      </c>
      <c r="AU191" s="274" t="s">
        <v>80</v>
      </c>
      <c r="AV191" s="15" t="s">
        <v>168</v>
      </c>
      <c r="AW191" s="15" t="s">
        <v>33</v>
      </c>
      <c r="AX191" s="15" t="s">
        <v>78</v>
      </c>
      <c r="AY191" s="274" t="s">
        <v>161</v>
      </c>
    </row>
    <row r="192" s="2" customFormat="1" ht="33" customHeight="1">
      <c r="A192" s="38"/>
      <c r="B192" s="39"/>
      <c r="C192" s="226" t="s">
        <v>224</v>
      </c>
      <c r="D192" s="226" t="s">
        <v>163</v>
      </c>
      <c r="E192" s="227" t="s">
        <v>1077</v>
      </c>
      <c r="F192" s="228" t="s">
        <v>1078</v>
      </c>
      <c r="G192" s="229" t="s">
        <v>166</v>
      </c>
      <c r="H192" s="230">
        <v>1422.2000000000001</v>
      </c>
      <c r="I192" s="231"/>
      <c r="J192" s="232">
        <f>ROUND(I192*H192,2)</f>
        <v>0</v>
      </c>
      <c r="K192" s="228" t="s">
        <v>167</v>
      </c>
      <c r="L192" s="44"/>
      <c r="M192" s="233" t="s">
        <v>19</v>
      </c>
      <c r="N192" s="234" t="s">
        <v>42</v>
      </c>
      <c r="O192" s="84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168</v>
      </c>
      <c r="AT192" s="237" t="s">
        <v>163</v>
      </c>
      <c r="AU192" s="237" t="s">
        <v>80</v>
      </c>
      <c r="AY192" s="17" t="s">
        <v>161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78</v>
      </c>
      <c r="BK192" s="238">
        <f>ROUND(I192*H192,2)</f>
        <v>0</v>
      </c>
      <c r="BL192" s="17" t="s">
        <v>168</v>
      </c>
      <c r="BM192" s="237" t="s">
        <v>1079</v>
      </c>
    </row>
    <row r="193" s="2" customFormat="1" ht="44.25" customHeight="1">
      <c r="A193" s="38"/>
      <c r="B193" s="39"/>
      <c r="C193" s="226" t="s">
        <v>238</v>
      </c>
      <c r="D193" s="226" t="s">
        <v>163</v>
      </c>
      <c r="E193" s="227" t="s">
        <v>1080</v>
      </c>
      <c r="F193" s="228" t="s">
        <v>1081</v>
      </c>
      <c r="G193" s="229" t="s">
        <v>210</v>
      </c>
      <c r="H193" s="230">
        <v>770.40899999999999</v>
      </c>
      <c r="I193" s="231"/>
      <c r="J193" s="232">
        <f>ROUND(I193*H193,2)</f>
        <v>0</v>
      </c>
      <c r="K193" s="228" t="s">
        <v>167</v>
      </c>
      <c r="L193" s="44"/>
      <c r="M193" s="233" t="s">
        <v>19</v>
      </c>
      <c r="N193" s="234" t="s">
        <v>42</v>
      </c>
      <c r="O193" s="84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168</v>
      </c>
      <c r="AT193" s="237" t="s">
        <v>163</v>
      </c>
      <c r="AU193" s="237" t="s">
        <v>80</v>
      </c>
      <c r="AY193" s="17" t="s">
        <v>161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78</v>
      </c>
      <c r="BK193" s="238">
        <f>ROUND(I193*H193,2)</f>
        <v>0</v>
      </c>
      <c r="BL193" s="17" t="s">
        <v>168</v>
      </c>
      <c r="BM193" s="237" t="s">
        <v>1082</v>
      </c>
    </row>
    <row r="194" s="14" customFormat="1">
      <c r="A194" s="14"/>
      <c r="B194" s="253"/>
      <c r="C194" s="254"/>
      <c r="D194" s="239" t="s">
        <v>172</v>
      </c>
      <c r="E194" s="255" t="s">
        <v>19</v>
      </c>
      <c r="F194" s="256" t="s">
        <v>1083</v>
      </c>
      <c r="G194" s="254"/>
      <c r="H194" s="257">
        <v>770.40899999999999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3" t="s">
        <v>172</v>
      </c>
      <c r="AU194" s="263" t="s">
        <v>80</v>
      </c>
      <c r="AV194" s="14" t="s">
        <v>80</v>
      </c>
      <c r="AW194" s="14" t="s">
        <v>33</v>
      </c>
      <c r="AX194" s="14" t="s">
        <v>78</v>
      </c>
      <c r="AY194" s="263" t="s">
        <v>161</v>
      </c>
    </row>
    <row r="195" s="2" customFormat="1" ht="44.25" customHeight="1">
      <c r="A195" s="38"/>
      <c r="B195" s="39"/>
      <c r="C195" s="226" t="s">
        <v>244</v>
      </c>
      <c r="D195" s="226" t="s">
        <v>163</v>
      </c>
      <c r="E195" s="227" t="s">
        <v>263</v>
      </c>
      <c r="F195" s="228" t="s">
        <v>264</v>
      </c>
      <c r="G195" s="229" t="s">
        <v>210</v>
      </c>
      <c r="H195" s="230">
        <v>770.40899999999999</v>
      </c>
      <c r="I195" s="231"/>
      <c r="J195" s="232">
        <f>ROUND(I195*H195,2)</f>
        <v>0</v>
      </c>
      <c r="K195" s="228" t="s">
        <v>167</v>
      </c>
      <c r="L195" s="44"/>
      <c r="M195" s="233" t="s">
        <v>19</v>
      </c>
      <c r="N195" s="234" t="s">
        <v>42</v>
      </c>
      <c r="O195" s="84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168</v>
      </c>
      <c r="AT195" s="237" t="s">
        <v>163</v>
      </c>
      <c r="AU195" s="237" t="s">
        <v>80</v>
      </c>
      <c r="AY195" s="17" t="s">
        <v>161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78</v>
      </c>
      <c r="BK195" s="238">
        <f>ROUND(I195*H195,2)</f>
        <v>0</v>
      </c>
      <c r="BL195" s="17" t="s">
        <v>168</v>
      </c>
      <c r="BM195" s="237" t="s">
        <v>1084</v>
      </c>
    </row>
    <row r="196" s="2" customFormat="1" ht="55.5" customHeight="1">
      <c r="A196" s="38"/>
      <c r="B196" s="39"/>
      <c r="C196" s="226" t="s">
        <v>257</v>
      </c>
      <c r="D196" s="226" t="s">
        <v>163</v>
      </c>
      <c r="E196" s="227" t="s">
        <v>271</v>
      </c>
      <c r="F196" s="228" t="s">
        <v>272</v>
      </c>
      <c r="G196" s="229" t="s">
        <v>210</v>
      </c>
      <c r="H196" s="230">
        <v>7704.0900000000001</v>
      </c>
      <c r="I196" s="231"/>
      <c r="J196" s="232">
        <f>ROUND(I196*H196,2)</f>
        <v>0</v>
      </c>
      <c r="K196" s="228" t="s">
        <v>167</v>
      </c>
      <c r="L196" s="44"/>
      <c r="M196" s="233" t="s">
        <v>19</v>
      </c>
      <c r="N196" s="234" t="s">
        <v>42</v>
      </c>
      <c r="O196" s="84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168</v>
      </c>
      <c r="AT196" s="237" t="s">
        <v>163</v>
      </c>
      <c r="AU196" s="237" t="s">
        <v>80</v>
      </c>
      <c r="AY196" s="17" t="s">
        <v>161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78</v>
      </c>
      <c r="BK196" s="238">
        <f>ROUND(I196*H196,2)</f>
        <v>0</v>
      </c>
      <c r="BL196" s="17" t="s">
        <v>168</v>
      </c>
      <c r="BM196" s="237" t="s">
        <v>1085</v>
      </c>
    </row>
    <row r="197" s="2" customFormat="1">
      <c r="A197" s="38"/>
      <c r="B197" s="39"/>
      <c r="C197" s="40"/>
      <c r="D197" s="239" t="s">
        <v>170</v>
      </c>
      <c r="E197" s="40"/>
      <c r="F197" s="240" t="s">
        <v>274</v>
      </c>
      <c r="G197" s="40"/>
      <c r="H197" s="40"/>
      <c r="I197" s="146"/>
      <c r="J197" s="40"/>
      <c r="K197" s="40"/>
      <c r="L197" s="44"/>
      <c r="M197" s="241"/>
      <c r="N197" s="242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170</v>
      </c>
      <c r="AU197" s="17" t="s">
        <v>80</v>
      </c>
    </row>
    <row r="198" s="14" customFormat="1">
      <c r="A198" s="14"/>
      <c r="B198" s="253"/>
      <c r="C198" s="254"/>
      <c r="D198" s="239" t="s">
        <v>172</v>
      </c>
      <c r="E198" s="254"/>
      <c r="F198" s="256" t="s">
        <v>1086</v>
      </c>
      <c r="G198" s="254"/>
      <c r="H198" s="257">
        <v>7704.0900000000001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3" t="s">
        <v>172</v>
      </c>
      <c r="AU198" s="263" t="s">
        <v>80</v>
      </c>
      <c r="AV198" s="14" t="s">
        <v>80</v>
      </c>
      <c r="AW198" s="14" t="s">
        <v>4</v>
      </c>
      <c r="AX198" s="14" t="s">
        <v>78</v>
      </c>
      <c r="AY198" s="263" t="s">
        <v>161</v>
      </c>
    </row>
    <row r="199" s="2" customFormat="1" ht="33" customHeight="1">
      <c r="A199" s="38"/>
      <c r="B199" s="39"/>
      <c r="C199" s="226" t="s">
        <v>262</v>
      </c>
      <c r="D199" s="226" t="s">
        <v>163</v>
      </c>
      <c r="E199" s="227" t="s">
        <v>277</v>
      </c>
      <c r="F199" s="228" t="s">
        <v>278</v>
      </c>
      <c r="G199" s="229" t="s">
        <v>210</v>
      </c>
      <c r="H199" s="230">
        <v>770.40899999999999</v>
      </c>
      <c r="I199" s="231"/>
      <c r="J199" s="232">
        <f>ROUND(I199*H199,2)</f>
        <v>0</v>
      </c>
      <c r="K199" s="228" t="s">
        <v>167</v>
      </c>
      <c r="L199" s="44"/>
      <c r="M199" s="233" t="s">
        <v>19</v>
      </c>
      <c r="N199" s="234" t="s">
        <v>42</v>
      </c>
      <c r="O199" s="84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168</v>
      </c>
      <c r="AT199" s="237" t="s">
        <v>163</v>
      </c>
      <c r="AU199" s="237" t="s">
        <v>80</v>
      </c>
      <c r="AY199" s="17" t="s">
        <v>161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78</v>
      </c>
      <c r="BK199" s="238">
        <f>ROUND(I199*H199,2)</f>
        <v>0</v>
      </c>
      <c r="BL199" s="17" t="s">
        <v>168</v>
      </c>
      <c r="BM199" s="237" t="s">
        <v>1087</v>
      </c>
    </row>
    <row r="200" s="2" customFormat="1" ht="16.5" customHeight="1">
      <c r="A200" s="38"/>
      <c r="B200" s="39"/>
      <c r="C200" s="226" t="s">
        <v>8</v>
      </c>
      <c r="D200" s="226" t="s">
        <v>163</v>
      </c>
      <c r="E200" s="227" t="s">
        <v>281</v>
      </c>
      <c r="F200" s="228" t="s">
        <v>282</v>
      </c>
      <c r="G200" s="229" t="s">
        <v>210</v>
      </c>
      <c r="H200" s="230">
        <v>770.40899999999999</v>
      </c>
      <c r="I200" s="231"/>
      <c r="J200" s="232">
        <f>ROUND(I200*H200,2)</f>
        <v>0</v>
      </c>
      <c r="K200" s="228" t="s">
        <v>167</v>
      </c>
      <c r="L200" s="44"/>
      <c r="M200" s="233" t="s">
        <v>19</v>
      </c>
      <c r="N200" s="234" t="s">
        <v>42</v>
      </c>
      <c r="O200" s="84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168</v>
      </c>
      <c r="AT200" s="237" t="s">
        <v>163</v>
      </c>
      <c r="AU200" s="237" t="s">
        <v>80</v>
      </c>
      <c r="AY200" s="17" t="s">
        <v>161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78</v>
      </c>
      <c r="BK200" s="238">
        <f>ROUND(I200*H200,2)</f>
        <v>0</v>
      </c>
      <c r="BL200" s="17" t="s">
        <v>168</v>
      </c>
      <c r="BM200" s="237" t="s">
        <v>1088</v>
      </c>
    </row>
    <row r="201" s="2" customFormat="1" ht="33" customHeight="1">
      <c r="A201" s="38"/>
      <c r="B201" s="39"/>
      <c r="C201" s="226" t="s">
        <v>276</v>
      </c>
      <c r="D201" s="226" t="s">
        <v>163</v>
      </c>
      <c r="E201" s="227" t="s">
        <v>285</v>
      </c>
      <c r="F201" s="228" t="s">
        <v>286</v>
      </c>
      <c r="G201" s="229" t="s">
        <v>287</v>
      </c>
      <c r="H201" s="230">
        <v>1521.558</v>
      </c>
      <c r="I201" s="231"/>
      <c r="J201" s="232">
        <f>ROUND(I201*H201,2)</f>
        <v>0</v>
      </c>
      <c r="K201" s="228" t="s">
        <v>167</v>
      </c>
      <c r="L201" s="44"/>
      <c r="M201" s="233" t="s">
        <v>19</v>
      </c>
      <c r="N201" s="234" t="s">
        <v>42</v>
      </c>
      <c r="O201" s="84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168</v>
      </c>
      <c r="AT201" s="237" t="s">
        <v>163</v>
      </c>
      <c r="AU201" s="237" t="s">
        <v>80</v>
      </c>
      <c r="AY201" s="17" t="s">
        <v>161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78</v>
      </c>
      <c r="BK201" s="238">
        <f>ROUND(I201*H201,2)</f>
        <v>0</v>
      </c>
      <c r="BL201" s="17" t="s">
        <v>168</v>
      </c>
      <c r="BM201" s="237" t="s">
        <v>1089</v>
      </c>
    </row>
    <row r="202" s="14" customFormat="1">
      <c r="A202" s="14"/>
      <c r="B202" s="253"/>
      <c r="C202" s="254"/>
      <c r="D202" s="239" t="s">
        <v>172</v>
      </c>
      <c r="E202" s="255" t="s">
        <v>19</v>
      </c>
      <c r="F202" s="256" t="s">
        <v>1090</v>
      </c>
      <c r="G202" s="254"/>
      <c r="H202" s="257">
        <v>1521.558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3" t="s">
        <v>172</v>
      </c>
      <c r="AU202" s="263" t="s">
        <v>80</v>
      </c>
      <c r="AV202" s="14" t="s">
        <v>80</v>
      </c>
      <c r="AW202" s="14" t="s">
        <v>33</v>
      </c>
      <c r="AX202" s="14" t="s">
        <v>78</v>
      </c>
      <c r="AY202" s="263" t="s">
        <v>161</v>
      </c>
    </row>
    <row r="203" s="2" customFormat="1" ht="33" customHeight="1">
      <c r="A203" s="38"/>
      <c r="B203" s="39"/>
      <c r="C203" s="226" t="s">
        <v>280</v>
      </c>
      <c r="D203" s="226" t="s">
        <v>163</v>
      </c>
      <c r="E203" s="227" t="s">
        <v>291</v>
      </c>
      <c r="F203" s="228" t="s">
        <v>292</v>
      </c>
      <c r="G203" s="229" t="s">
        <v>210</v>
      </c>
      <c r="H203" s="230">
        <v>621.26700000000005</v>
      </c>
      <c r="I203" s="231"/>
      <c r="J203" s="232">
        <f>ROUND(I203*H203,2)</f>
        <v>0</v>
      </c>
      <c r="K203" s="228" t="s">
        <v>167</v>
      </c>
      <c r="L203" s="44"/>
      <c r="M203" s="233" t="s">
        <v>19</v>
      </c>
      <c r="N203" s="234" t="s">
        <v>42</v>
      </c>
      <c r="O203" s="84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168</v>
      </c>
      <c r="AT203" s="237" t="s">
        <v>163</v>
      </c>
      <c r="AU203" s="237" t="s">
        <v>80</v>
      </c>
      <c r="AY203" s="17" t="s">
        <v>161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78</v>
      </c>
      <c r="BK203" s="238">
        <f>ROUND(I203*H203,2)</f>
        <v>0</v>
      </c>
      <c r="BL203" s="17" t="s">
        <v>168</v>
      </c>
      <c r="BM203" s="237" t="s">
        <v>1091</v>
      </c>
    </row>
    <row r="204" s="13" customFormat="1">
      <c r="A204" s="13"/>
      <c r="B204" s="243"/>
      <c r="C204" s="244"/>
      <c r="D204" s="239" t="s">
        <v>172</v>
      </c>
      <c r="E204" s="245" t="s">
        <v>19</v>
      </c>
      <c r="F204" s="246" t="s">
        <v>1092</v>
      </c>
      <c r="G204" s="244"/>
      <c r="H204" s="245" t="s">
        <v>19</v>
      </c>
      <c r="I204" s="247"/>
      <c r="J204" s="244"/>
      <c r="K204" s="244"/>
      <c r="L204" s="248"/>
      <c r="M204" s="249"/>
      <c r="N204" s="250"/>
      <c r="O204" s="250"/>
      <c r="P204" s="250"/>
      <c r="Q204" s="250"/>
      <c r="R204" s="250"/>
      <c r="S204" s="250"/>
      <c r="T204" s="25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2" t="s">
        <v>172</v>
      </c>
      <c r="AU204" s="252" t="s">
        <v>80</v>
      </c>
      <c r="AV204" s="13" t="s">
        <v>78</v>
      </c>
      <c r="AW204" s="13" t="s">
        <v>33</v>
      </c>
      <c r="AX204" s="13" t="s">
        <v>71</v>
      </c>
      <c r="AY204" s="252" t="s">
        <v>161</v>
      </c>
    </row>
    <row r="205" s="14" customFormat="1">
      <c r="A205" s="14"/>
      <c r="B205" s="253"/>
      <c r="C205" s="254"/>
      <c r="D205" s="239" t="s">
        <v>172</v>
      </c>
      <c r="E205" s="255" t="s">
        <v>19</v>
      </c>
      <c r="F205" s="256" t="s">
        <v>1093</v>
      </c>
      <c r="G205" s="254"/>
      <c r="H205" s="257">
        <v>733.53399999999999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3" t="s">
        <v>172</v>
      </c>
      <c r="AU205" s="263" t="s">
        <v>80</v>
      </c>
      <c r="AV205" s="14" t="s">
        <v>80</v>
      </c>
      <c r="AW205" s="14" t="s">
        <v>33</v>
      </c>
      <c r="AX205" s="14" t="s">
        <v>71</v>
      </c>
      <c r="AY205" s="263" t="s">
        <v>161</v>
      </c>
    </row>
    <row r="206" s="13" customFormat="1">
      <c r="A206" s="13"/>
      <c r="B206" s="243"/>
      <c r="C206" s="244"/>
      <c r="D206" s="239" t="s">
        <v>172</v>
      </c>
      <c r="E206" s="245" t="s">
        <v>19</v>
      </c>
      <c r="F206" s="246" t="s">
        <v>1094</v>
      </c>
      <c r="G206" s="244"/>
      <c r="H206" s="245" t="s">
        <v>19</v>
      </c>
      <c r="I206" s="247"/>
      <c r="J206" s="244"/>
      <c r="K206" s="244"/>
      <c r="L206" s="248"/>
      <c r="M206" s="249"/>
      <c r="N206" s="250"/>
      <c r="O206" s="250"/>
      <c r="P206" s="250"/>
      <c r="Q206" s="250"/>
      <c r="R206" s="250"/>
      <c r="S206" s="250"/>
      <c r="T206" s="25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2" t="s">
        <v>172</v>
      </c>
      <c r="AU206" s="252" t="s">
        <v>80</v>
      </c>
      <c r="AV206" s="13" t="s">
        <v>78</v>
      </c>
      <c r="AW206" s="13" t="s">
        <v>33</v>
      </c>
      <c r="AX206" s="13" t="s">
        <v>71</v>
      </c>
      <c r="AY206" s="252" t="s">
        <v>161</v>
      </c>
    </row>
    <row r="207" s="13" customFormat="1">
      <c r="A207" s="13"/>
      <c r="B207" s="243"/>
      <c r="C207" s="244"/>
      <c r="D207" s="239" t="s">
        <v>172</v>
      </c>
      <c r="E207" s="245" t="s">
        <v>19</v>
      </c>
      <c r="F207" s="246" t="s">
        <v>988</v>
      </c>
      <c r="G207" s="244"/>
      <c r="H207" s="245" t="s">
        <v>19</v>
      </c>
      <c r="I207" s="247"/>
      <c r="J207" s="244"/>
      <c r="K207" s="244"/>
      <c r="L207" s="248"/>
      <c r="M207" s="249"/>
      <c r="N207" s="250"/>
      <c r="O207" s="250"/>
      <c r="P207" s="250"/>
      <c r="Q207" s="250"/>
      <c r="R207" s="250"/>
      <c r="S207" s="250"/>
      <c r="T207" s="25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2" t="s">
        <v>172</v>
      </c>
      <c r="AU207" s="252" t="s">
        <v>80</v>
      </c>
      <c r="AV207" s="13" t="s">
        <v>78</v>
      </c>
      <c r="AW207" s="13" t="s">
        <v>33</v>
      </c>
      <c r="AX207" s="13" t="s">
        <v>71</v>
      </c>
      <c r="AY207" s="252" t="s">
        <v>161</v>
      </c>
    </row>
    <row r="208" s="14" customFormat="1">
      <c r="A208" s="14"/>
      <c r="B208" s="253"/>
      <c r="C208" s="254"/>
      <c r="D208" s="239" t="s">
        <v>172</v>
      </c>
      <c r="E208" s="255" t="s">
        <v>19</v>
      </c>
      <c r="F208" s="256" t="s">
        <v>1095</v>
      </c>
      <c r="G208" s="254"/>
      <c r="H208" s="257">
        <v>-0.95399999999999996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3" t="s">
        <v>172</v>
      </c>
      <c r="AU208" s="263" t="s">
        <v>80</v>
      </c>
      <c r="AV208" s="14" t="s">
        <v>80</v>
      </c>
      <c r="AW208" s="14" t="s">
        <v>33</v>
      </c>
      <c r="AX208" s="14" t="s">
        <v>71</v>
      </c>
      <c r="AY208" s="263" t="s">
        <v>161</v>
      </c>
    </row>
    <row r="209" s="14" customFormat="1">
      <c r="A209" s="14"/>
      <c r="B209" s="253"/>
      <c r="C209" s="254"/>
      <c r="D209" s="239" t="s">
        <v>172</v>
      </c>
      <c r="E209" s="255" t="s">
        <v>19</v>
      </c>
      <c r="F209" s="256" t="s">
        <v>1096</v>
      </c>
      <c r="G209" s="254"/>
      <c r="H209" s="257">
        <v>-1.125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3" t="s">
        <v>172</v>
      </c>
      <c r="AU209" s="263" t="s">
        <v>80</v>
      </c>
      <c r="AV209" s="14" t="s">
        <v>80</v>
      </c>
      <c r="AW209" s="14" t="s">
        <v>33</v>
      </c>
      <c r="AX209" s="14" t="s">
        <v>71</v>
      </c>
      <c r="AY209" s="263" t="s">
        <v>161</v>
      </c>
    </row>
    <row r="210" s="14" customFormat="1">
      <c r="A210" s="14"/>
      <c r="B210" s="253"/>
      <c r="C210" s="254"/>
      <c r="D210" s="239" t="s">
        <v>172</v>
      </c>
      <c r="E210" s="255" t="s">
        <v>19</v>
      </c>
      <c r="F210" s="256" t="s">
        <v>1097</v>
      </c>
      <c r="G210" s="254"/>
      <c r="H210" s="257">
        <v>-1.2869999999999999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3" t="s">
        <v>172</v>
      </c>
      <c r="AU210" s="263" t="s">
        <v>80</v>
      </c>
      <c r="AV210" s="14" t="s">
        <v>80</v>
      </c>
      <c r="AW210" s="14" t="s">
        <v>33</v>
      </c>
      <c r="AX210" s="14" t="s">
        <v>71</v>
      </c>
      <c r="AY210" s="263" t="s">
        <v>161</v>
      </c>
    </row>
    <row r="211" s="14" customFormat="1">
      <c r="A211" s="14"/>
      <c r="B211" s="253"/>
      <c r="C211" s="254"/>
      <c r="D211" s="239" t="s">
        <v>172</v>
      </c>
      <c r="E211" s="255" t="s">
        <v>19</v>
      </c>
      <c r="F211" s="256" t="s">
        <v>1098</v>
      </c>
      <c r="G211" s="254"/>
      <c r="H211" s="257">
        <v>-1.4270000000000001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3" t="s">
        <v>172</v>
      </c>
      <c r="AU211" s="263" t="s">
        <v>80</v>
      </c>
      <c r="AV211" s="14" t="s">
        <v>80</v>
      </c>
      <c r="AW211" s="14" t="s">
        <v>33</v>
      </c>
      <c r="AX211" s="14" t="s">
        <v>71</v>
      </c>
      <c r="AY211" s="263" t="s">
        <v>161</v>
      </c>
    </row>
    <row r="212" s="14" customFormat="1">
      <c r="A212" s="14"/>
      <c r="B212" s="253"/>
      <c r="C212" s="254"/>
      <c r="D212" s="239" t="s">
        <v>172</v>
      </c>
      <c r="E212" s="255" t="s">
        <v>19</v>
      </c>
      <c r="F212" s="256" t="s">
        <v>1099</v>
      </c>
      <c r="G212" s="254"/>
      <c r="H212" s="257">
        <v>-1.6739999999999999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3" t="s">
        <v>172</v>
      </c>
      <c r="AU212" s="263" t="s">
        <v>80</v>
      </c>
      <c r="AV212" s="14" t="s">
        <v>80</v>
      </c>
      <c r="AW212" s="14" t="s">
        <v>33</v>
      </c>
      <c r="AX212" s="14" t="s">
        <v>71</v>
      </c>
      <c r="AY212" s="263" t="s">
        <v>161</v>
      </c>
    </row>
    <row r="213" s="14" customFormat="1">
      <c r="A213" s="14"/>
      <c r="B213" s="253"/>
      <c r="C213" s="254"/>
      <c r="D213" s="239" t="s">
        <v>172</v>
      </c>
      <c r="E213" s="255" t="s">
        <v>19</v>
      </c>
      <c r="F213" s="256" t="s">
        <v>1100</v>
      </c>
      <c r="G213" s="254"/>
      <c r="H213" s="257">
        <v>-1.823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3" t="s">
        <v>172</v>
      </c>
      <c r="AU213" s="263" t="s">
        <v>80</v>
      </c>
      <c r="AV213" s="14" t="s">
        <v>80</v>
      </c>
      <c r="AW213" s="14" t="s">
        <v>33</v>
      </c>
      <c r="AX213" s="14" t="s">
        <v>71</v>
      </c>
      <c r="AY213" s="263" t="s">
        <v>161</v>
      </c>
    </row>
    <row r="214" s="14" customFormat="1">
      <c r="A214" s="14"/>
      <c r="B214" s="253"/>
      <c r="C214" s="254"/>
      <c r="D214" s="239" t="s">
        <v>172</v>
      </c>
      <c r="E214" s="255" t="s">
        <v>19</v>
      </c>
      <c r="F214" s="256" t="s">
        <v>1101</v>
      </c>
      <c r="G214" s="254"/>
      <c r="H214" s="257">
        <v>-7.8529999999999998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3" t="s">
        <v>172</v>
      </c>
      <c r="AU214" s="263" t="s">
        <v>80</v>
      </c>
      <c r="AV214" s="14" t="s">
        <v>80</v>
      </c>
      <c r="AW214" s="14" t="s">
        <v>33</v>
      </c>
      <c r="AX214" s="14" t="s">
        <v>71</v>
      </c>
      <c r="AY214" s="263" t="s">
        <v>161</v>
      </c>
    </row>
    <row r="215" s="14" customFormat="1">
      <c r="A215" s="14"/>
      <c r="B215" s="253"/>
      <c r="C215" s="254"/>
      <c r="D215" s="239" t="s">
        <v>172</v>
      </c>
      <c r="E215" s="255" t="s">
        <v>19</v>
      </c>
      <c r="F215" s="256" t="s">
        <v>1102</v>
      </c>
      <c r="G215" s="254"/>
      <c r="H215" s="257">
        <v>-3.8519999999999999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3" t="s">
        <v>172</v>
      </c>
      <c r="AU215" s="263" t="s">
        <v>80</v>
      </c>
      <c r="AV215" s="14" t="s">
        <v>80</v>
      </c>
      <c r="AW215" s="14" t="s">
        <v>33</v>
      </c>
      <c r="AX215" s="14" t="s">
        <v>71</v>
      </c>
      <c r="AY215" s="263" t="s">
        <v>161</v>
      </c>
    </row>
    <row r="216" s="14" customFormat="1">
      <c r="A216" s="14"/>
      <c r="B216" s="253"/>
      <c r="C216" s="254"/>
      <c r="D216" s="239" t="s">
        <v>172</v>
      </c>
      <c r="E216" s="255" t="s">
        <v>19</v>
      </c>
      <c r="F216" s="256" t="s">
        <v>1103</v>
      </c>
      <c r="G216" s="254"/>
      <c r="H216" s="257">
        <v>-2.2549999999999999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3" t="s">
        <v>172</v>
      </c>
      <c r="AU216" s="263" t="s">
        <v>80</v>
      </c>
      <c r="AV216" s="14" t="s">
        <v>80</v>
      </c>
      <c r="AW216" s="14" t="s">
        <v>33</v>
      </c>
      <c r="AX216" s="14" t="s">
        <v>71</v>
      </c>
      <c r="AY216" s="263" t="s">
        <v>161</v>
      </c>
    </row>
    <row r="217" s="14" customFormat="1">
      <c r="A217" s="14"/>
      <c r="B217" s="253"/>
      <c r="C217" s="254"/>
      <c r="D217" s="239" t="s">
        <v>172</v>
      </c>
      <c r="E217" s="255" t="s">
        <v>19</v>
      </c>
      <c r="F217" s="256" t="s">
        <v>1104</v>
      </c>
      <c r="G217" s="254"/>
      <c r="H217" s="257">
        <v>-1.008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3" t="s">
        <v>172</v>
      </c>
      <c r="AU217" s="263" t="s">
        <v>80</v>
      </c>
      <c r="AV217" s="14" t="s">
        <v>80</v>
      </c>
      <c r="AW217" s="14" t="s">
        <v>33</v>
      </c>
      <c r="AX217" s="14" t="s">
        <v>71</v>
      </c>
      <c r="AY217" s="263" t="s">
        <v>161</v>
      </c>
    </row>
    <row r="218" s="14" customFormat="1">
      <c r="A218" s="14"/>
      <c r="B218" s="253"/>
      <c r="C218" s="254"/>
      <c r="D218" s="239" t="s">
        <v>172</v>
      </c>
      <c r="E218" s="255" t="s">
        <v>19</v>
      </c>
      <c r="F218" s="256" t="s">
        <v>1105</v>
      </c>
      <c r="G218" s="254"/>
      <c r="H218" s="257">
        <v>-0.71099999999999997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3" t="s">
        <v>172</v>
      </c>
      <c r="AU218" s="263" t="s">
        <v>80</v>
      </c>
      <c r="AV218" s="14" t="s">
        <v>80</v>
      </c>
      <c r="AW218" s="14" t="s">
        <v>33</v>
      </c>
      <c r="AX218" s="14" t="s">
        <v>71</v>
      </c>
      <c r="AY218" s="263" t="s">
        <v>161</v>
      </c>
    </row>
    <row r="219" s="14" customFormat="1">
      <c r="A219" s="14"/>
      <c r="B219" s="253"/>
      <c r="C219" s="254"/>
      <c r="D219" s="239" t="s">
        <v>172</v>
      </c>
      <c r="E219" s="255" t="s">
        <v>19</v>
      </c>
      <c r="F219" s="256" t="s">
        <v>1106</v>
      </c>
      <c r="G219" s="254"/>
      <c r="H219" s="257">
        <v>-2.7000000000000002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3" t="s">
        <v>172</v>
      </c>
      <c r="AU219" s="263" t="s">
        <v>80</v>
      </c>
      <c r="AV219" s="14" t="s">
        <v>80</v>
      </c>
      <c r="AW219" s="14" t="s">
        <v>33</v>
      </c>
      <c r="AX219" s="14" t="s">
        <v>71</v>
      </c>
      <c r="AY219" s="263" t="s">
        <v>161</v>
      </c>
    </row>
    <row r="220" s="14" customFormat="1">
      <c r="A220" s="14"/>
      <c r="B220" s="253"/>
      <c r="C220" s="254"/>
      <c r="D220" s="239" t="s">
        <v>172</v>
      </c>
      <c r="E220" s="255" t="s">
        <v>19</v>
      </c>
      <c r="F220" s="256" t="s">
        <v>1107</v>
      </c>
      <c r="G220" s="254"/>
      <c r="H220" s="257">
        <v>-0.32000000000000001</v>
      </c>
      <c r="I220" s="258"/>
      <c r="J220" s="254"/>
      <c r="K220" s="254"/>
      <c r="L220" s="259"/>
      <c r="M220" s="260"/>
      <c r="N220" s="261"/>
      <c r="O220" s="261"/>
      <c r="P220" s="261"/>
      <c r="Q220" s="261"/>
      <c r="R220" s="261"/>
      <c r="S220" s="261"/>
      <c r="T220" s="26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3" t="s">
        <v>172</v>
      </c>
      <c r="AU220" s="263" t="s">
        <v>80</v>
      </c>
      <c r="AV220" s="14" t="s">
        <v>80</v>
      </c>
      <c r="AW220" s="14" t="s">
        <v>33</v>
      </c>
      <c r="AX220" s="14" t="s">
        <v>71</v>
      </c>
      <c r="AY220" s="263" t="s">
        <v>161</v>
      </c>
    </row>
    <row r="221" s="14" customFormat="1">
      <c r="A221" s="14"/>
      <c r="B221" s="253"/>
      <c r="C221" s="254"/>
      <c r="D221" s="239" t="s">
        <v>172</v>
      </c>
      <c r="E221" s="255" t="s">
        <v>19</v>
      </c>
      <c r="F221" s="256" t="s">
        <v>1108</v>
      </c>
      <c r="G221" s="254"/>
      <c r="H221" s="257">
        <v>-1.4990000000000001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3" t="s">
        <v>172</v>
      </c>
      <c r="AU221" s="263" t="s">
        <v>80</v>
      </c>
      <c r="AV221" s="14" t="s">
        <v>80</v>
      </c>
      <c r="AW221" s="14" t="s">
        <v>33</v>
      </c>
      <c r="AX221" s="14" t="s">
        <v>71</v>
      </c>
      <c r="AY221" s="263" t="s">
        <v>161</v>
      </c>
    </row>
    <row r="222" s="14" customFormat="1">
      <c r="A222" s="14"/>
      <c r="B222" s="253"/>
      <c r="C222" s="254"/>
      <c r="D222" s="239" t="s">
        <v>172</v>
      </c>
      <c r="E222" s="255" t="s">
        <v>19</v>
      </c>
      <c r="F222" s="256" t="s">
        <v>1109</v>
      </c>
      <c r="G222" s="254"/>
      <c r="H222" s="257">
        <v>-0.54500000000000004</v>
      </c>
      <c r="I222" s="258"/>
      <c r="J222" s="254"/>
      <c r="K222" s="254"/>
      <c r="L222" s="259"/>
      <c r="M222" s="260"/>
      <c r="N222" s="261"/>
      <c r="O222" s="261"/>
      <c r="P222" s="261"/>
      <c r="Q222" s="261"/>
      <c r="R222" s="261"/>
      <c r="S222" s="261"/>
      <c r="T222" s="26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3" t="s">
        <v>172</v>
      </c>
      <c r="AU222" s="263" t="s">
        <v>80</v>
      </c>
      <c r="AV222" s="14" t="s">
        <v>80</v>
      </c>
      <c r="AW222" s="14" t="s">
        <v>33</v>
      </c>
      <c r="AX222" s="14" t="s">
        <v>71</v>
      </c>
      <c r="AY222" s="263" t="s">
        <v>161</v>
      </c>
    </row>
    <row r="223" s="14" customFormat="1">
      <c r="A223" s="14"/>
      <c r="B223" s="253"/>
      <c r="C223" s="254"/>
      <c r="D223" s="239" t="s">
        <v>172</v>
      </c>
      <c r="E223" s="255" t="s">
        <v>19</v>
      </c>
      <c r="F223" s="256" t="s">
        <v>1110</v>
      </c>
      <c r="G223" s="254"/>
      <c r="H223" s="257">
        <v>-3.6230000000000002</v>
      </c>
      <c r="I223" s="258"/>
      <c r="J223" s="254"/>
      <c r="K223" s="254"/>
      <c r="L223" s="259"/>
      <c r="M223" s="260"/>
      <c r="N223" s="261"/>
      <c r="O223" s="261"/>
      <c r="P223" s="261"/>
      <c r="Q223" s="261"/>
      <c r="R223" s="261"/>
      <c r="S223" s="261"/>
      <c r="T223" s="26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3" t="s">
        <v>172</v>
      </c>
      <c r="AU223" s="263" t="s">
        <v>80</v>
      </c>
      <c r="AV223" s="14" t="s">
        <v>80</v>
      </c>
      <c r="AW223" s="14" t="s">
        <v>33</v>
      </c>
      <c r="AX223" s="14" t="s">
        <v>71</v>
      </c>
      <c r="AY223" s="263" t="s">
        <v>161</v>
      </c>
    </row>
    <row r="224" s="14" customFormat="1">
      <c r="A224" s="14"/>
      <c r="B224" s="253"/>
      <c r="C224" s="254"/>
      <c r="D224" s="239" t="s">
        <v>172</v>
      </c>
      <c r="E224" s="255" t="s">
        <v>19</v>
      </c>
      <c r="F224" s="256" t="s">
        <v>1111</v>
      </c>
      <c r="G224" s="254"/>
      <c r="H224" s="257">
        <v>-1.2470000000000001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3" t="s">
        <v>172</v>
      </c>
      <c r="AU224" s="263" t="s">
        <v>80</v>
      </c>
      <c r="AV224" s="14" t="s">
        <v>80</v>
      </c>
      <c r="AW224" s="14" t="s">
        <v>33</v>
      </c>
      <c r="AX224" s="14" t="s">
        <v>71</v>
      </c>
      <c r="AY224" s="263" t="s">
        <v>161</v>
      </c>
    </row>
    <row r="225" s="14" customFormat="1">
      <c r="A225" s="14"/>
      <c r="B225" s="253"/>
      <c r="C225" s="254"/>
      <c r="D225" s="239" t="s">
        <v>172</v>
      </c>
      <c r="E225" s="255" t="s">
        <v>19</v>
      </c>
      <c r="F225" s="256" t="s">
        <v>1112</v>
      </c>
      <c r="G225" s="254"/>
      <c r="H225" s="257">
        <v>-33.048000000000002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3" t="s">
        <v>172</v>
      </c>
      <c r="AU225" s="263" t="s">
        <v>80</v>
      </c>
      <c r="AV225" s="14" t="s">
        <v>80</v>
      </c>
      <c r="AW225" s="14" t="s">
        <v>33</v>
      </c>
      <c r="AX225" s="14" t="s">
        <v>71</v>
      </c>
      <c r="AY225" s="263" t="s">
        <v>161</v>
      </c>
    </row>
    <row r="226" s="14" customFormat="1">
      <c r="A226" s="14"/>
      <c r="B226" s="253"/>
      <c r="C226" s="254"/>
      <c r="D226" s="239" t="s">
        <v>172</v>
      </c>
      <c r="E226" s="255" t="s">
        <v>19</v>
      </c>
      <c r="F226" s="256" t="s">
        <v>1113</v>
      </c>
      <c r="G226" s="254"/>
      <c r="H226" s="257">
        <v>-13.148999999999999</v>
      </c>
      <c r="I226" s="258"/>
      <c r="J226" s="254"/>
      <c r="K226" s="254"/>
      <c r="L226" s="259"/>
      <c r="M226" s="260"/>
      <c r="N226" s="261"/>
      <c r="O226" s="261"/>
      <c r="P226" s="261"/>
      <c r="Q226" s="261"/>
      <c r="R226" s="261"/>
      <c r="S226" s="261"/>
      <c r="T226" s="26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3" t="s">
        <v>172</v>
      </c>
      <c r="AU226" s="263" t="s">
        <v>80</v>
      </c>
      <c r="AV226" s="14" t="s">
        <v>80</v>
      </c>
      <c r="AW226" s="14" t="s">
        <v>33</v>
      </c>
      <c r="AX226" s="14" t="s">
        <v>71</v>
      </c>
      <c r="AY226" s="263" t="s">
        <v>161</v>
      </c>
    </row>
    <row r="227" s="14" customFormat="1">
      <c r="A227" s="14"/>
      <c r="B227" s="253"/>
      <c r="C227" s="254"/>
      <c r="D227" s="239" t="s">
        <v>172</v>
      </c>
      <c r="E227" s="255" t="s">
        <v>19</v>
      </c>
      <c r="F227" s="256" t="s">
        <v>1114</v>
      </c>
      <c r="G227" s="254"/>
      <c r="H227" s="257">
        <v>-1.2150000000000001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3" t="s">
        <v>172</v>
      </c>
      <c r="AU227" s="263" t="s">
        <v>80</v>
      </c>
      <c r="AV227" s="14" t="s">
        <v>80</v>
      </c>
      <c r="AW227" s="14" t="s">
        <v>33</v>
      </c>
      <c r="AX227" s="14" t="s">
        <v>71</v>
      </c>
      <c r="AY227" s="263" t="s">
        <v>161</v>
      </c>
    </row>
    <row r="228" s="14" customFormat="1">
      <c r="A228" s="14"/>
      <c r="B228" s="253"/>
      <c r="C228" s="254"/>
      <c r="D228" s="239" t="s">
        <v>172</v>
      </c>
      <c r="E228" s="255" t="s">
        <v>19</v>
      </c>
      <c r="F228" s="256" t="s">
        <v>1115</v>
      </c>
      <c r="G228" s="254"/>
      <c r="H228" s="257">
        <v>-3.6269999999999998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3" t="s">
        <v>172</v>
      </c>
      <c r="AU228" s="263" t="s">
        <v>80</v>
      </c>
      <c r="AV228" s="14" t="s">
        <v>80</v>
      </c>
      <c r="AW228" s="14" t="s">
        <v>33</v>
      </c>
      <c r="AX228" s="14" t="s">
        <v>71</v>
      </c>
      <c r="AY228" s="263" t="s">
        <v>161</v>
      </c>
    </row>
    <row r="229" s="14" customFormat="1">
      <c r="A229" s="14"/>
      <c r="B229" s="253"/>
      <c r="C229" s="254"/>
      <c r="D229" s="239" t="s">
        <v>172</v>
      </c>
      <c r="E229" s="255" t="s">
        <v>19</v>
      </c>
      <c r="F229" s="256" t="s">
        <v>1116</v>
      </c>
      <c r="G229" s="254"/>
      <c r="H229" s="257">
        <v>-6.8849999999999998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3" t="s">
        <v>172</v>
      </c>
      <c r="AU229" s="263" t="s">
        <v>80</v>
      </c>
      <c r="AV229" s="14" t="s">
        <v>80</v>
      </c>
      <c r="AW229" s="14" t="s">
        <v>33</v>
      </c>
      <c r="AX229" s="14" t="s">
        <v>71</v>
      </c>
      <c r="AY229" s="263" t="s">
        <v>161</v>
      </c>
    </row>
    <row r="230" s="14" customFormat="1">
      <c r="A230" s="14"/>
      <c r="B230" s="253"/>
      <c r="C230" s="254"/>
      <c r="D230" s="239" t="s">
        <v>172</v>
      </c>
      <c r="E230" s="255" t="s">
        <v>19</v>
      </c>
      <c r="F230" s="256" t="s">
        <v>1117</v>
      </c>
      <c r="G230" s="254"/>
      <c r="H230" s="257">
        <v>-5.9400000000000004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3" t="s">
        <v>172</v>
      </c>
      <c r="AU230" s="263" t="s">
        <v>80</v>
      </c>
      <c r="AV230" s="14" t="s">
        <v>80</v>
      </c>
      <c r="AW230" s="14" t="s">
        <v>33</v>
      </c>
      <c r="AX230" s="14" t="s">
        <v>71</v>
      </c>
      <c r="AY230" s="263" t="s">
        <v>161</v>
      </c>
    </row>
    <row r="231" s="14" customFormat="1">
      <c r="A231" s="14"/>
      <c r="B231" s="253"/>
      <c r="C231" s="254"/>
      <c r="D231" s="239" t="s">
        <v>172</v>
      </c>
      <c r="E231" s="255" t="s">
        <v>19</v>
      </c>
      <c r="F231" s="256" t="s">
        <v>1118</v>
      </c>
      <c r="G231" s="254"/>
      <c r="H231" s="257">
        <v>-7.875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3" t="s">
        <v>172</v>
      </c>
      <c r="AU231" s="263" t="s">
        <v>80</v>
      </c>
      <c r="AV231" s="14" t="s">
        <v>80</v>
      </c>
      <c r="AW231" s="14" t="s">
        <v>33</v>
      </c>
      <c r="AX231" s="14" t="s">
        <v>71</v>
      </c>
      <c r="AY231" s="263" t="s">
        <v>161</v>
      </c>
    </row>
    <row r="232" s="13" customFormat="1">
      <c r="A232" s="13"/>
      <c r="B232" s="243"/>
      <c r="C232" s="244"/>
      <c r="D232" s="239" t="s">
        <v>172</v>
      </c>
      <c r="E232" s="245" t="s">
        <v>19</v>
      </c>
      <c r="F232" s="246" t="s">
        <v>1119</v>
      </c>
      <c r="G232" s="244"/>
      <c r="H232" s="245" t="s">
        <v>19</v>
      </c>
      <c r="I232" s="247"/>
      <c r="J232" s="244"/>
      <c r="K232" s="244"/>
      <c r="L232" s="248"/>
      <c r="M232" s="249"/>
      <c r="N232" s="250"/>
      <c r="O232" s="250"/>
      <c r="P232" s="250"/>
      <c r="Q232" s="250"/>
      <c r="R232" s="250"/>
      <c r="S232" s="250"/>
      <c r="T232" s="25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2" t="s">
        <v>172</v>
      </c>
      <c r="AU232" s="252" t="s">
        <v>80</v>
      </c>
      <c r="AV232" s="13" t="s">
        <v>78</v>
      </c>
      <c r="AW232" s="13" t="s">
        <v>33</v>
      </c>
      <c r="AX232" s="13" t="s">
        <v>71</v>
      </c>
      <c r="AY232" s="252" t="s">
        <v>161</v>
      </c>
    </row>
    <row r="233" s="14" customFormat="1">
      <c r="A233" s="14"/>
      <c r="B233" s="253"/>
      <c r="C233" s="254"/>
      <c r="D233" s="239" t="s">
        <v>172</v>
      </c>
      <c r="E233" s="255" t="s">
        <v>19</v>
      </c>
      <c r="F233" s="256" t="s">
        <v>1120</v>
      </c>
      <c r="G233" s="254"/>
      <c r="H233" s="257">
        <v>-43.5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3" t="s">
        <v>172</v>
      </c>
      <c r="AU233" s="263" t="s">
        <v>80</v>
      </c>
      <c r="AV233" s="14" t="s">
        <v>80</v>
      </c>
      <c r="AW233" s="14" t="s">
        <v>33</v>
      </c>
      <c r="AX233" s="14" t="s">
        <v>71</v>
      </c>
      <c r="AY233" s="263" t="s">
        <v>161</v>
      </c>
    </row>
    <row r="234" s="13" customFormat="1">
      <c r="A234" s="13"/>
      <c r="B234" s="243"/>
      <c r="C234" s="244"/>
      <c r="D234" s="239" t="s">
        <v>172</v>
      </c>
      <c r="E234" s="245" t="s">
        <v>19</v>
      </c>
      <c r="F234" s="246" t="s">
        <v>976</v>
      </c>
      <c r="G234" s="244"/>
      <c r="H234" s="245" t="s">
        <v>19</v>
      </c>
      <c r="I234" s="247"/>
      <c r="J234" s="244"/>
      <c r="K234" s="244"/>
      <c r="L234" s="248"/>
      <c r="M234" s="249"/>
      <c r="N234" s="250"/>
      <c r="O234" s="250"/>
      <c r="P234" s="250"/>
      <c r="Q234" s="250"/>
      <c r="R234" s="250"/>
      <c r="S234" s="250"/>
      <c r="T234" s="25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2" t="s">
        <v>172</v>
      </c>
      <c r="AU234" s="252" t="s">
        <v>80</v>
      </c>
      <c r="AV234" s="13" t="s">
        <v>78</v>
      </c>
      <c r="AW234" s="13" t="s">
        <v>33</v>
      </c>
      <c r="AX234" s="13" t="s">
        <v>71</v>
      </c>
      <c r="AY234" s="252" t="s">
        <v>161</v>
      </c>
    </row>
    <row r="235" s="14" customFormat="1">
      <c r="A235" s="14"/>
      <c r="B235" s="253"/>
      <c r="C235" s="254"/>
      <c r="D235" s="239" t="s">
        <v>172</v>
      </c>
      <c r="E235" s="255" t="s">
        <v>19</v>
      </c>
      <c r="F235" s="256" t="s">
        <v>977</v>
      </c>
      <c r="G235" s="254"/>
      <c r="H235" s="257">
        <v>14.375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3" t="s">
        <v>172</v>
      </c>
      <c r="AU235" s="263" t="s">
        <v>80</v>
      </c>
      <c r="AV235" s="14" t="s">
        <v>80</v>
      </c>
      <c r="AW235" s="14" t="s">
        <v>33</v>
      </c>
      <c r="AX235" s="14" t="s">
        <v>71</v>
      </c>
      <c r="AY235" s="263" t="s">
        <v>161</v>
      </c>
    </row>
    <row r="236" s="13" customFormat="1">
      <c r="A236" s="13"/>
      <c r="B236" s="243"/>
      <c r="C236" s="244"/>
      <c r="D236" s="239" t="s">
        <v>172</v>
      </c>
      <c r="E236" s="245" t="s">
        <v>19</v>
      </c>
      <c r="F236" s="246" t="s">
        <v>978</v>
      </c>
      <c r="G236" s="244"/>
      <c r="H236" s="245" t="s">
        <v>19</v>
      </c>
      <c r="I236" s="247"/>
      <c r="J236" s="244"/>
      <c r="K236" s="244"/>
      <c r="L236" s="248"/>
      <c r="M236" s="249"/>
      <c r="N236" s="250"/>
      <c r="O236" s="250"/>
      <c r="P236" s="250"/>
      <c r="Q236" s="250"/>
      <c r="R236" s="250"/>
      <c r="S236" s="250"/>
      <c r="T236" s="25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2" t="s">
        <v>172</v>
      </c>
      <c r="AU236" s="252" t="s">
        <v>80</v>
      </c>
      <c r="AV236" s="13" t="s">
        <v>78</v>
      </c>
      <c r="AW236" s="13" t="s">
        <v>33</v>
      </c>
      <c r="AX236" s="13" t="s">
        <v>71</v>
      </c>
      <c r="AY236" s="252" t="s">
        <v>161</v>
      </c>
    </row>
    <row r="237" s="14" customFormat="1">
      <c r="A237" s="14"/>
      <c r="B237" s="253"/>
      <c r="C237" s="254"/>
      <c r="D237" s="239" t="s">
        <v>172</v>
      </c>
      <c r="E237" s="255" t="s">
        <v>19</v>
      </c>
      <c r="F237" s="256" t="s">
        <v>979</v>
      </c>
      <c r="G237" s="254"/>
      <c r="H237" s="257">
        <v>22.5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3" t="s">
        <v>172</v>
      </c>
      <c r="AU237" s="263" t="s">
        <v>80</v>
      </c>
      <c r="AV237" s="14" t="s">
        <v>80</v>
      </c>
      <c r="AW237" s="14" t="s">
        <v>33</v>
      </c>
      <c r="AX237" s="14" t="s">
        <v>71</v>
      </c>
      <c r="AY237" s="263" t="s">
        <v>161</v>
      </c>
    </row>
    <row r="238" s="15" customFormat="1">
      <c r="A238" s="15"/>
      <c r="B238" s="264"/>
      <c r="C238" s="265"/>
      <c r="D238" s="239" t="s">
        <v>172</v>
      </c>
      <c r="E238" s="266" t="s">
        <v>19</v>
      </c>
      <c r="F238" s="267" t="s">
        <v>177</v>
      </c>
      <c r="G238" s="265"/>
      <c r="H238" s="268">
        <v>621.26700000000005</v>
      </c>
      <c r="I238" s="269"/>
      <c r="J238" s="265"/>
      <c r="K238" s="265"/>
      <c r="L238" s="270"/>
      <c r="M238" s="271"/>
      <c r="N238" s="272"/>
      <c r="O238" s="272"/>
      <c r="P238" s="272"/>
      <c r="Q238" s="272"/>
      <c r="R238" s="272"/>
      <c r="S238" s="272"/>
      <c r="T238" s="27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4" t="s">
        <v>172</v>
      </c>
      <c r="AU238" s="274" t="s">
        <v>80</v>
      </c>
      <c r="AV238" s="15" t="s">
        <v>168</v>
      </c>
      <c r="AW238" s="15" t="s">
        <v>33</v>
      </c>
      <c r="AX238" s="15" t="s">
        <v>78</v>
      </c>
      <c r="AY238" s="274" t="s">
        <v>161</v>
      </c>
    </row>
    <row r="239" s="2" customFormat="1" ht="33" customHeight="1">
      <c r="A239" s="38"/>
      <c r="B239" s="39"/>
      <c r="C239" s="275" t="s">
        <v>284</v>
      </c>
      <c r="D239" s="275" t="s">
        <v>305</v>
      </c>
      <c r="E239" s="276" t="s">
        <v>1121</v>
      </c>
      <c r="F239" s="277" t="s">
        <v>1122</v>
      </c>
      <c r="G239" s="278" t="s">
        <v>287</v>
      </c>
      <c r="H239" s="279">
        <v>1180.4069999999999</v>
      </c>
      <c r="I239" s="280"/>
      <c r="J239" s="281">
        <f>ROUND(I239*H239,2)</f>
        <v>0</v>
      </c>
      <c r="K239" s="277" t="s">
        <v>793</v>
      </c>
      <c r="L239" s="282"/>
      <c r="M239" s="283" t="s">
        <v>19</v>
      </c>
      <c r="N239" s="284" t="s">
        <v>42</v>
      </c>
      <c r="O239" s="84"/>
      <c r="P239" s="235">
        <f>O239*H239</f>
        <v>0</v>
      </c>
      <c r="Q239" s="235">
        <v>0</v>
      </c>
      <c r="R239" s="235">
        <f>Q239*H239</f>
        <v>0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213</v>
      </c>
      <c r="AT239" s="237" t="s">
        <v>305</v>
      </c>
      <c r="AU239" s="237" t="s">
        <v>80</v>
      </c>
      <c r="AY239" s="17" t="s">
        <v>161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78</v>
      </c>
      <c r="BK239" s="238">
        <f>ROUND(I239*H239,2)</f>
        <v>0</v>
      </c>
      <c r="BL239" s="17" t="s">
        <v>168</v>
      </c>
      <c r="BM239" s="237" t="s">
        <v>1123</v>
      </c>
    </row>
    <row r="240" s="2" customFormat="1">
      <c r="A240" s="38"/>
      <c r="B240" s="39"/>
      <c r="C240" s="40"/>
      <c r="D240" s="239" t="s">
        <v>170</v>
      </c>
      <c r="E240" s="40"/>
      <c r="F240" s="240" t="s">
        <v>1124</v>
      </c>
      <c r="G240" s="40"/>
      <c r="H240" s="40"/>
      <c r="I240" s="146"/>
      <c r="J240" s="40"/>
      <c r="K240" s="40"/>
      <c r="L240" s="44"/>
      <c r="M240" s="241"/>
      <c r="N240" s="242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170</v>
      </c>
      <c r="AU240" s="17" t="s">
        <v>80</v>
      </c>
    </row>
    <row r="241" s="14" customFormat="1">
      <c r="A241" s="14"/>
      <c r="B241" s="253"/>
      <c r="C241" s="254"/>
      <c r="D241" s="239" t="s">
        <v>172</v>
      </c>
      <c r="E241" s="255" t="s">
        <v>19</v>
      </c>
      <c r="F241" s="256" t="s">
        <v>1125</v>
      </c>
      <c r="G241" s="254"/>
      <c r="H241" s="257">
        <v>1180.4069999999999</v>
      </c>
      <c r="I241" s="258"/>
      <c r="J241" s="254"/>
      <c r="K241" s="254"/>
      <c r="L241" s="259"/>
      <c r="M241" s="260"/>
      <c r="N241" s="261"/>
      <c r="O241" s="261"/>
      <c r="P241" s="261"/>
      <c r="Q241" s="261"/>
      <c r="R241" s="261"/>
      <c r="S241" s="261"/>
      <c r="T241" s="26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3" t="s">
        <v>172</v>
      </c>
      <c r="AU241" s="263" t="s">
        <v>80</v>
      </c>
      <c r="AV241" s="14" t="s">
        <v>80</v>
      </c>
      <c r="AW241" s="14" t="s">
        <v>33</v>
      </c>
      <c r="AX241" s="14" t="s">
        <v>78</v>
      </c>
      <c r="AY241" s="263" t="s">
        <v>161</v>
      </c>
    </row>
    <row r="242" s="2" customFormat="1" ht="55.5" customHeight="1">
      <c r="A242" s="38"/>
      <c r="B242" s="39"/>
      <c r="C242" s="226" t="s">
        <v>290</v>
      </c>
      <c r="D242" s="226" t="s">
        <v>163</v>
      </c>
      <c r="E242" s="227" t="s">
        <v>297</v>
      </c>
      <c r="F242" s="228" t="s">
        <v>298</v>
      </c>
      <c r="G242" s="229" t="s">
        <v>210</v>
      </c>
      <c r="H242" s="230">
        <v>250.642</v>
      </c>
      <c r="I242" s="231"/>
      <c r="J242" s="232">
        <f>ROUND(I242*H242,2)</f>
        <v>0</v>
      </c>
      <c r="K242" s="228" t="s">
        <v>167</v>
      </c>
      <c r="L242" s="44"/>
      <c r="M242" s="233" t="s">
        <v>19</v>
      </c>
      <c r="N242" s="234" t="s">
        <v>42</v>
      </c>
      <c r="O242" s="84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168</v>
      </c>
      <c r="AT242" s="237" t="s">
        <v>163</v>
      </c>
      <c r="AU242" s="237" t="s">
        <v>80</v>
      </c>
      <c r="AY242" s="17" t="s">
        <v>161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78</v>
      </c>
      <c r="BK242" s="238">
        <f>ROUND(I242*H242,2)</f>
        <v>0</v>
      </c>
      <c r="BL242" s="17" t="s">
        <v>168</v>
      </c>
      <c r="BM242" s="237" t="s">
        <v>1126</v>
      </c>
    </row>
    <row r="243" s="13" customFormat="1">
      <c r="A243" s="13"/>
      <c r="B243" s="243"/>
      <c r="C243" s="244"/>
      <c r="D243" s="239" t="s">
        <v>172</v>
      </c>
      <c r="E243" s="245" t="s">
        <v>19</v>
      </c>
      <c r="F243" s="246" t="s">
        <v>988</v>
      </c>
      <c r="G243" s="244"/>
      <c r="H243" s="245" t="s">
        <v>19</v>
      </c>
      <c r="I243" s="247"/>
      <c r="J243" s="244"/>
      <c r="K243" s="244"/>
      <c r="L243" s="248"/>
      <c r="M243" s="249"/>
      <c r="N243" s="250"/>
      <c r="O243" s="250"/>
      <c r="P243" s="250"/>
      <c r="Q243" s="250"/>
      <c r="R243" s="250"/>
      <c r="S243" s="250"/>
      <c r="T243" s="25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2" t="s">
        <v>172</v>
      </c>
      <c r="AU243" s="252" t="s">
        <v>80</v>
      </c>
      <c r="AV243" s="13" t="s">
        <v>78</v>
      </c>
      <c r="AW243" s="13" t="s">
        <v>33</v>
      </c>
      <c r="AX243" s="13" t="s">
        <v>71</v>
      </c>
      <c r="AY243" s="252" t="s">
        <v>161</v>
      </c>
    </row>
    <row r="244" s="14" customFormat="1">
      <c r="A244" s="14"/>
      <c r="B244" s="253"/>
      <c r="C244" s="254"/>
      <c r="D244" s="239" t="s">
        <v>172</v>
      </c>
      <c r="E244" s="255" t="s">
        <v>19</v>
      </c>
      <c r="F244" s="256" t="s">
        <v>1127</v>
      </c>
      <c r="G244" s="254"/>
      <c r="H244" s="257">
        <v>0.95399999999999996</v>
      </c>
      <c r="I244" s="258"/>
      <c r="J244" s="254"/>
      <c r="K244" s="254"/>
      <c r="L244" s="259"/>
      <c r="M244" s="260"/>
      <c r="N244" s="261"/>
      <c r="O244" s="261"/>
      <c r="P244" s="261"/>
      <c r="Q244" s="261"/>
      <c r="R244" s="261"/>
      <c r="S244" s="261"/>
      <c r="T244" s="26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3" t="s">
        <v>172</v>
      </c>
      <c r="AU244" s="263" t="s">
        <v>80</v>
      </c>
      <c r="AV244" s="14" t="s">
        <v>80</v>
      </c>
      <c r="AW244" s="14" t="s">
        <v>33</v>
      </c>
      <c r="AX244" s="14" t="s">
        <v>71</v>
      </c>
      <c r="AY244" s="263" t="s">
        <v>161</v>
      </c>
    </row>
    <row r="245" s="14" customFormat="1">
      <c r="A245" s="14"/>
      <c r="B245" s="253"/>
      <c r="C245" s="254"/>
      <c r="D245" s="239" t="s">
        <v>172</v>
      </c>
      <c r="E245" s="255" t="s">
        <v>19</v>
      </c>
      <c r="F245" s="256" t="s">
        <v>1128</v>
      </c>
      <c r="G245" s="254"/>
      <c r="H245" s="257">
        <v>1.125</v>
      </c>
      <c r="I245" s="258"/>
      <c r="J245" s="254"/>
      <c r="K245" s="254"/>
      <c r="L245" s="259"/>
      <c r="M245" s="260"/>
      <c r="N245" s="261"/>
      <c r="O245" s="261"/>
      <c r="P245" s="261"/>
      <c r="Q245" s="261"/>
      <c r="R245" s="261"/>
      <c r="S245" s="261"/>
      <c r="T245" s="26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3" t="s">
        <v>172</v>
      </c>
      <c r="AU245" s="263" t="s">
        <v>80</v>
      </c>
      <c r="AV245" s="14" t="s">
        <v>80</v>
      </c>
      <c r="AW245" s="14" t="s">
        <v>33</v>
      </c>
      <c r="AX245" s="14" t="s">
        <v>71</v>
      </c>
      <c r="AY245" s="263" t="s">
        <v>161</v>
      </c>
    </row>
    <row r="246" s="14" customFormat="1">
      <c r="A246" s="14"/>
      <c r="B246" s="253"/>
      <c r="C246" s="254"/>
      <c r="D246" s="239" t="s">
        <v>172</v>
      </c>
      <c r="E246" s="255" t="s">
        <v>19</v>
      </c>
      <c r="F246" s="256" t="s">
        <v>1129</v>
      </c>
      <c r="G246" s="254"/>
      <c r="H246" s="257">
        <v>1.2869999999999999</v>
      </c>
      <c r="I246" s="258"/>
      <c r="J246" s="254"/>
      <c r="K246" s="254"/>
      <c r="L246" s="259"/>
      <c r="M246" s="260"/>
      <c r="N246" s="261"/>
      <c r="O246" s="261"/>
      <c r="P246" s="261"/>
      <c r="Q246" s="261"/>
      <c r="R246" s="261"/>
      <c r="S246" s="261"/>
      <c r="T246" s="26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3" t="s">
        <v>172</v>
      </c>
      <c r="AU246" s="263" t="s">
        <v>80</v>
      </c>
      <c r="AV246" s="14" t="s">
        <v>80</v>
      </c>
      <c r="AW246" s="14" t="s">
        <v>33</v>
      </c>
      <c r="AX246" s="14" t="s">
        <v>71</v>
      </c>
      <c r="AY246" s="263" t="s">
        <v>161</v>
      </c>
    </row>
    <row r="247" s="14" customFormat="1">
      <c r="A247" s="14"/>
      <c r="B247" s="253"/>
      <c r="C247" s="254"/>
      <c r="D247" s="239" t="s">
        <v>172</v>
      </c>
      <c r="E247" s="255" t="s">
        <v>19</v>
      </c>
      <c r="F247" s="256" t="s">
        <v>1130</v>
      </c>
      <c r="G247" s="254"/>
      <c r="H247" s="257">
        <v>1.4270000000000001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3" t="s">
        <v>172</v>
      </c>
      <c r="AU247" s="263" t="s">
        <v>80</v>
      </c>
      <c r="AV247" s="14" t="s">
        <v>80</v>
      </c>
      <c r="AW247" s="14" t="s">
        <v>33</v>
      </c>
      <c r="AX247" s="14" t="s">
        <v>71</v>
      </c>
      <c r="AY247" s="263" t="s">
        <v>161</v>
      </c>
    </row>
    <row r="248" s="14" customFormat="1">
      <c r="A248" s="14"/>
      <c r="B248" s="253"/>
      <c r="C248" s="254"/>
      <c r="D248" s="239" t="s">
        <v>172</v>
      </c>
      <c r="E248" s="255" t="s">
        <v>19</v>
      </c>
      <c r="F248" s="256" t="s">
        <v>1131</v>
      </c>
      <c r="G248" s="254"/>
      <c r="H248" s="257">
        <v>1.6739999999999999</v>
      </c>
      <c r="I248" s="258"/>
      <c r="J248" s="254"/>
      <c r="K248" s="254"/>
      <c r="L248" s="259"/>
      <c r="M248" s="260"/>
      <c r="N248" s="261"/>
      <c r="O248" s="261"/>
      <c r="P248" s="261"/>
      <c r="Q248" s="261"/>
      <c r="R248" s="261"/>
      <c r="S248" s="261"/>
      <c r="T248" s="26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3" t="s">
        <v>172</v>
      </c>
      <c r="AU248" s="263" t="s">
        <v>80</v>
      </c>
      <c r="AV248" s="14" t="s">
        <v>80</v>
      </c>
      <c r="AW248" s="14" t="s">
        <v>33</v>
      </c>
      <c r="AX248" s="14" t="s">
        <v>71</v>
      </c>
      <c r="AY248" s="263" t="s">
        <v>161</v>
      </c>
    </row>
    <row r="249" s="14" customFormat="1">
      <c r="A249" s="14"/>
      <c r="B249" s="253"/>
      <c r="C249" s="254"/>
      <c r="D249" s="239" t="s">
        <v>172</v>
      </c>
      <c r="E249" s="255" t="s">
        <v>19</v>
      </c>
      <c r="F249" s="256" t="s">
        <v>1132</v>
      </c>
      <c r="G249" s="254"/>
      <c r="H249" s="257">
        <v>1.823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172</v>
      </c>
      <c r="AU249" s="263" t="s">
        <v>80</v>
      </c>
      <c r="AV249" s="14" t="s">
        <v>80</v>
      </c>
      <c r="AW249" s="14" t="s">
        <v>33</v>
      </c>
      <c r="AX249" s="14" t="s">
        <v>71</v>
      </c>
      <c r="AY249" s="263" t="s">
        <v>161</v>
      </c>
    </row>
    <row r="250" s="14" customFormat="1">
      <c r="A250" s="14"/>
      <c r="B250" s="253"/>
      <c r="C250" s="254"/>
      <c r="D250" s="239" t="s">
        <v>172</v>
      </c>
      <c r="E250" s="255" t="s">
        <v>19</v>
      </c>
      <c r="F250" s="256" t="s">
        <v>1133</v>
      </c>
      <c r="G250" s="254"/>
      <c r="H250" s="257">
        <v>7.8529999999999998</v>
      </c>
      <c r="I250" s="258"/>
      <c r="J250" s="254"/>
      <c r="K250" s="254"/>
      <c r="L250" s="259"/>
      <c r="M250" s="260"/>
      <c r="N250" s="261"/>
      <c r="O250" s="261"/>
      <c r="P250" s="261"/>
      <c r="Q250" s="261"/>
      <c r="R250" s="261"/>
      <c r="S250" s="261"/>
      <c r="T250" s="26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3" t="s">
        <v>172</v>
      </c>
      <c r="AU250" s="263" t="s">
        <v>80</v>
      </c>
      <c r="AV250" s="14" t="s">
        <v>80</v>
      </c>
      <c r="AW250" s="14" t="s">
        <v>33</v>
      </c>
      <c r="AX250" s="14" t="s">
        <v>71</v>
      </c>
      <c r="AY250" s="263" t="s">
        <v>161</v>
      </c>
    </row>
    <row r="251" s="14" customFormat="1">
      <c r="A251" s="14"/>
      <c r="B251" s="253"/>
      <c r="C251" s="254"/>
      <c r="D251" s="239" t="s">
        <v>172</v>
      </c>
      <c r="E251" s="255" t="s">
        <v>19</v>
      </c>
      <c r="F251" s="256" t="s">
        <v>1134</v>
      </c>
      <c r="G251" s="254"/>
      <c r="H251" s="257">
        <v>3.8519999999999999</v>
      </c>
      <c r="I251" s="258"/>
      <c r="J251" s="254"/>
      <c r="K251" s="254"/>
      <c r="L251" s="259"/>
      <c r="M251" s="260"/>
      <c r="N251" s="261"/>
      <c r="O251" s="261"/>
      <c r="P251" s="261"/>
      <c r="Q251" s="261"/>
      <c r="R251" s="261"/>
      <c r="S251" s="261"/>
      <c r="T251" s="26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3" t="s">
        <v>172</v>
      </c>
      <c r="AU251" s="263" t="s">
        <v>80</v>
      </c>
      <c r="AV251" s="14" t="s">
        <v>80</v>
      </c>
      <c r="AW251" s="14" t="s">
        <v>33</v>
      </c>
      <c r="AX251" s="14" t="s">
        <v>71</v>
      </c>
      <c r="AY251" s="263" t="s">
        <v>161</v>
      </c>
    </row>
    <row r="252" s="14" customFormat="1">
      <c r="A252" s="14"/>
      <c r="B252" s="253"/>
      <c r="C252" s="254"/>
      <c r="D252" s="239" t="s">
        <v>172</v>
      </c>
      <c r="E252" s="255" t="s">
        <v>19</v>
      </c>
      <c r="F252" s="256" t="s">
        <v>1135</v>
      </c>
      <c r="G252" s="254"/>
      <c r="H252" s="257">
        <v>2.2549999999999999</v>
      </c>
      <c r="I252" s="258"/>
      <c r="J252" s="254"/>
      <c r="K252" s="254"/>
      <c r="L252" s="259"/>
      <c r="M252" s="260"/>
      <c r="N252" s="261"/>
      <c r="O252" s="261"/>
      <c r="P252" s="261"/>
      <c r="Q252" s="261"/>
      <c r="R252" s="261"/>
      <c r="S252" s="261"/>
      <c r="T252" s="26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3" t="s">
        <v>172</v>
      </c>
      <c r="AU252" s="263" t="s">
        <v>80</v>
      </c>
      <c r="AV252" s="14" t="s">
        <v>80</v>
      </c>
      <c r="AW252" s="14" t="s">
        <v>33</v>
      </c>
      <c r="AX252" s="14" t="s">
        <v>71</v>
      </c>
      <c r="AY252" s="263" t="s">
        <v>161</v>
      </c>
    </row>
    <row r="253" s="14" customFormat="1">
      <c r="A253" s="14"/>
      <c r="B253" s="253"/>
      <c r="C253" s="254"/>
      <c r="D253" s="239" t="s">
        <v>172</v>
      </c>
      <c r="E253" s="255" t="s">
        <v>19</v>
      </c>
      <c r="F253" s="256" t="s">
        <v>1136</v>
      </c>
      <c r="G253" s="254"/>
      <c r="H253" s="257">
        <v>1.008</v>
      </c>
      <c r="I253" s="258"/>
      <c r="J253" s="254"/>
      <c r="K253" s="254"/>
      <c r="L253" s="259"/>
      <c r="M253" s="260"/>
      <c r="N253" s="261"/>
      <c r="O253" s="261"/>
      <c r="P253" s="261"/>
      <c r="Q253" s="261"/>
      <c r="R253" s="261"/>
      <c r="S253" s="261"/>
      <c r="T253" s="26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3" t="s">
        <v>172</v>
      </c>
      <c r="AU253" s="263" t="s">
        <v>80</v>
      </c>
      <c r="AV253" s="14" t="s">
        <v>80</v>
      </c>
      <c r="AW253" s="14" t="s">
        <v>33</v>
      </c>
      <c r="AX253" s="14" t="s">
        <v>71</v>
      </c>
      <c r="AY253" s="263" t="s">
        <v>161</v>
      </c>
    </row>
    <row r="254" s="14" customFormat="1">
      <c r="A254" s="14"/>
      <c r="B254" s="253"/>
      <c r="C254" s="254"/>
      <c r="D254" s="239" t="s">
        <v>172</v>
      </c>
      <c r="E254" s="255" t="s">
        <v>19</v>
      </c>
      <c r="F254" s="256" t="s">
        <v>1137</v>
      </c>
      <c r="G254" s="254"/>
      <c r="H254" s="257">
        <v>0.71099999999999997</v>
      </c>
      <c r="I254" s="258"/>
      <c r="J254" s="254"/>
      <c r="K254" s="254"/>
      <c r="L254" s="259"/>
      <c r="M254" s="260"/>
      <c r="N254" s="261"/>
      <c r="O254" s="261"/>
      <c r="P254" s="261"/>
      <c r="Q254" s="261"/>
      <c r="R254" s="261"/>
      <c r="S254" s="261"/>
      <c r="T254" s="26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3" t="s">
        <v>172</v>
      </c>
      <c r="AU254" s="263" t="s">
        <v>80</v>
      </c>
      <c r="AV254" s="14" t="s">
        <v>80</v>
      </c>
      <c r="AW254" s="14" t="s">
        <v>33</v>
      </c>
      <c r="AX254" s="14" t="s">
        <v>71</v>
      </c>
      <c r="AY254" s="263" t="s">
        <v>161</v>
      </c>
    </row>
    <row r="255" s="14" customFormat="1">
      <c r="A255" s="14"/>
      <c r="B255" s="253"/>
      <c r="C255" s="254"/>
      <c r="D255" s="239" t="s">
        <v>172</v>
      </c>
      <c r="E255" s="255" t="s">
        <v>19</v>
      </c>
      <c r="F255" s="256" t="s">
        <v>1138</v>
      </c>
      <c r="G255" s="254"/>
      <c r="H255" s="257">
        <v>2.7000000000000002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3" t="s">
        <v>172</v>
      </c>
      <c r="AU255" s="263" t="s">
        <v>80</v>
      </c>
      <c r="AV255" s="14" t="s">
        <v>80</v>
      </c>
      <c r="AW255" s="14" t="s">
        <v>33</v>
      </c>
      <c r="AX255" s="14" t="s">
        <v>71</v>
      </c>
      <c r="AY255" s="263" t="s">
        <v>161</v>
      </c>
    </row>
    <row r="256" s="14" customFormat="1">
      <c r="A256" s="14"/>
      <c r="B256" s="253"/>
      <c r="C256" s="254"/>
      <c r="D256" s="239" t="s">
        <v>172</v>
      </c>
      <c r="E256" s="255" t="s">
        <v>19</v>
      </c>
      <c r="F256" s="256" t="s">
        <v>1139</v>
      </c>
      <c r="G256" s="254"/>
      <c r="H256" s="257">
        <v>0.32000000000000001</v>
      </c>
      <c r="I256" s="258"/>
      <c r="J256" s="254"/>
      <c r="K256" s="254"/>
      <c r="L256" s="259"/>
      <c r="M256" s="260"/>
      <c r="N256" s="261"/>
      <c r="O256" s="261"/>
      <c r="P256" s="261"/>
      <c r="Q256" s="261"/>
      <c r="R256" s="261"/>
      <c r="S256" s="261"/>
      <c r="T256" s="26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3" t="s">
        <v>172</v>
      </c>
      <c r="AU256" s="263" t="s">
        <v>80</v>
      </c>
      <c r="AV256" s="14" t="s">
        <v>80</v>
      </c>
      <c r="AW256" s="14" t="s">
        <v>33</v>
      </c>
      <c r="AX256" s="14" t="s">
        <v>71</v>
      </c>
      <c r="AY256" s="263" t="s">
        <v>161</v>
      </c>
    </row>
    <row r="257" s="14" customFormat="1">
      <c r="A257" s="14"/>
      <c r="B257" s="253"/>
      <c r="C257" s="254"/>
      <c r="D257" s="239" t="s">
        <v>172</v>
      </c>
      <c r="E257" s="255" t="s">
        <v>19</v>
      </c>
      <c r="F257" s="256" t="s">
        <v>1140</v>
      </c>
      <c r="G257" s="254"/>
      <c r="H257" s="257">
        <v>1.4990000000000001</v>
      </c>
      <c r="I257" s="258"/>
      <c r="J257" s="254"/>
      <c r="K257" s="254"/>
      <c r="L257" s="259"/>
      <c r="M257" s="260"/>
      <c r="N257" s="261"/>
      <c r="O257" s="261"/>
      <c r="P257" s="261"/>
      <c r="Q257" s="261"/>
      <c r="R257" s="261"/>
      <c r="S257" s="261"/>
      <c r="T257" s="26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3" t="s">
        <v>172</v>
      </c>
      <c r="AU257" s="263" t="s">
        <v>80</v>
      </c>
      <c r="AV257" s="14" t="s">
        <v>80</v>
      </c>
      <c r="AW257" s="14" t="s">
        <v>33</v>
      </c>
      <c r="AX257" s="14" t="s">
        <v>71</v>
      </c>
      <c r="AY257" s="263" t="s">
        <v>161</v>
      </c>
    </row>
    <row r="258" s="14" customFormat="1">
      <c r="A258" s="14"/>
      <c r="B258" s="253"/>
      <c r="C258" s="254"/>
      <c r="D258" s="239" t="s">
        <v>172</v>
      </c>
      <c r="E258" s="255" t="s">
        <v>19</v>
      </c>
      <c r="F258" s="256" t="s">
        <v>1141</v>
      </c>
      <c r="G258" s="254"/>
      <c r="H258" s="257">
        <v>0.54500000000000004</v>
      </c>
      <c r="I258" s="258"/>
      <c r="J258" s="254"/>
      <c r="K258" s="254"/>
      <c r="L258" s="259"/>
      <c r="M258" s="260"/>
      <c r="N258" s="261"/>
      <c r="O258" s="261"/>
      <c r="P258" s="261"/>
      <c r="Q258" s="261"/>
      <c r="R258" s="261"/>
      <c r="S258" s="261"/>
      <c r="T258" s="26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3" t="s">
        <v>172</v>
      </c>
      <c r="AU258" s="263" t="s">
        <v>80</v>
      </c>
      <c r="AV258" s="14" t="s">
        <v>80</v>
      </c>
      <c r="AW258" s="14" t="s">
        <v>33</v>
      </c>
      <c r="AX258" s="14" t="s">
        <v>71</v>
      </c>
      <c r="AY258" s="263" t="s">
        <v>161</v>
      </c>
    </row>
    <row r="259" s="14" customFormat="1">
      <c r="A259" s="14"/>
      <c r="B259" s="253"/>
      <c r="C259" s="254"/>
      <c r="D259" s="239" t="s">
        <v>172</v>
      </c>
      <c r="E259" s="255" t="s">
        <v>19</v>
      </c>
      <c r="F259" s="256" t="s">
        <v>1142</v>
      </c>
      <c r="G259" s="254"/>
      <c r="H259" s="257">
        <v>3.6230000000000002</v>
      </c>
      <c r="I259" s="258"/>
      <c r="J259" s="254"/>
      <c r="K259" s="254"/>
      <c r="L259" s="259"/>
      <c r="M259" s="260"/>
      <c r="N259" s="261"/>
      <c r="O259" s="261"/>
      <c r="P259" s="261"/>
      <c r="Q259" s="261"/>
      <c r="R259" s="261"/>
      <c r="S259" s="261"/>
      <c r="T259" s="26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3" t="s">
        <v>172</v>
      </c>
      <c r="AU259" s="263" t="s">
        <v>80</v>
      </c>
      <c r="AV259" s="14" t="s">
        <v>80</v>
      </c>
      <c r="AW259" s="14" t="s">
        <v>33</v>
      </c>
      <c r="AX259" s="14" t="s">
        <v>71</v>
      </c>
      <c r="AY259" s="263" t="s">
        <v>161</v>
      </c>
    </row>
    <row r="260" s="14" customFormat="1">
      <c r="A260" s="14"/>
      <c r="B260" s="253"/>
      <c r="C260" s="254"/>
      <c r="D260" s="239" t="s">
        <v>172</v>
      </c>
      <c r="E260" s="255" t="s">
        <v>19</v>
      </c>
      <c r="F260" s="256" t="s">
        <v>1143</v>
      </c>
      <c r="G260" s="254"/>
      <c r="H260" s="257">
        <v>1.2470000000000001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3" t="s">
        <v>172</v>
      </c>
      <c r="AU260" s="263" t="s">
        <v>80</v>
      </c>
      <c r="AV260" s="14" t="s">
        <v>80</v>
      </c>
      <c r="AW260" s="14" t="s">
        <v>33</v>
      </c>
      <c r="AX260" s="14" t="s">
        <v>71</v>
      </c>
      <c r="AY260" s="263" t="s">
        <v>161</v>
      </c>
    </row>
    <row r="261" s="14" customFormat="1">
      <c r="A261" s="14"/>
      <c r="B261" s="253"/>
      <c r="C261" s="254"/>
      <c r="D261" s="239" t="s">
        <v>172</v>
      </c>
      <c r="E261" s="255" t="s">
        <v>19</v>
      </c>
      <c r="F261" s="256" t="s">
        <v>1144</v>
      </c>
      <c r="G261" s="254"/>
      <c r="H261" s="257">
        <v>33.048000000000002</v>
      </c>
      <c r="I261" s="258"/>
      <c r="J261" s="254"/>
      <c r="K261" s="254"/>
      <c r="L261" s="259"/>
      <c r="M261" s="260"/>
      <c r="N261" s="261"/>
      <c r="O261" s="261"/>
      <c r="P261" s="261"/>
      <c r="Q261" s="261"/>
      <c r="R261" s="261"/>
      <c r="S261" s="261"/>
      <c r="T261" s="26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3" t="s">
        <v>172</v>
      </c>
      <c r="AU261" s="263" t="s">
        <v>80</v>
      </c>
      <c r="AV261" s="14" t="s">
        <v>80</v>
      </c>
      <c r="AW261" s="14" t="s">
        <v>33</v>
      </c>
      <c r="AX261" s="14" t="s">
        <v>71</v>
      </c>
      <c r="AY261" s="263" t="s">
        <v>161</v>
      </c>
    </row>
    <row r="262" s="14" customFormat="1">
      <c r="A262" s="14"/>
      <c r="B262" s="253"/>
      <c r="C262" s="254"/>
      <c r="D262" s="239" t="s">
        <v>172</v>
      </c>
      <c r="E262" s="255" t="s">
        <v>19</v>
      </c>
      <c r="F262" s="256" t="s">
        <v>1145</v>
      </c>
      <c r="G262" s="254"/>
      <c r="H262" s="257">
        <v>13.148999999999999</v>
      </c>
      <c r="I262" s="258"/>
      <c r="J262" s="254"/>
      <c r="K262" s="254"/>
      <c r="L262" s="259"/>
      <c r="M262" s="260"/>
      <c r="N262" s="261"/>
      <c r="O262" s="261"/>
      <c r="P262" s="261"/>
      <c r="Q262" s="261"/>
      <c r="R262" s="261"/>
      <c r="S262" s="261"/>
      <c r="T262" s="26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3" t="s">
        <v>172</v>
      </c>
      <c r="AU262" s="263" t="s">
        <v>80</v>
      </c>
      <c r="AV262" s="14" t="s">
        <v>80</v>
      </c>
      <c r="AW262" s="14" t="s">
        <v>33</v>
      </c>
      <c r="AX262" s="14" t="s">
        <v>71</v>
      </c>
      <c r="AY262" s="263" t="s">
        <v>161</v>
      </c>
    </row>
    <row r="263" s="14" customFormat="1">
      <c r="A263" s="14"/>
      <c r="B263" s="253"/>
      <c r="C263" s="254"/>
      <c r="D263" s="239" t="s">
        <v>172</v>
      </c>
      <c r="E263" s="255" t="s">
        <v>19</v>
      </c>
      <c r="F263" s="256" t="s">
        <v>1146</v>
      </c>
      <c r="G263" s="254"/>
      <c r="H263" s="257">
        <v>1.2150000000000001</v>
      </c>
      <c r="I263" s="258"/>
      <c r="J263" s="254"/>
      <c r="K263" s="254"/>
      <c r="L263" s="259"/>
      <c r="M263" s="260"/>
      <c r="N263" s="261"/>
      <c r="O263" s="261"/>
      <c r="P263" s="261"/>
      <c r="Q263" s="261"/>
      <c r="R263" s="261"/>
      <c r="S263" s="261"/>
      <c r="T263" s="26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3" t="s">
        <v>172</v>
      </c>
      <c r="AU263" s="263" t="s">
        <v>80</v>
      </c>
      <c r="AV263" s="14" t="s">
        <v>80</v>
      </c>
      <c r="AW263" s="14" t="s">
        <v>33</v>
      </c>
      <c r="AX263" s="14" t="s">
        <v>71</v>
      </c>
      <c r="AY263" s="263" t="s">
        <v>161</v>
      </c>
    </row>
    <row r="264" s="14" customFormat="1">
      <c r="A264" s="14"/>
      <c r="B264" s="253"/>
      <c r="C264" s="254"/>
      <c r="D264" s="239" t="s">
        <v>172</v>
      </c>
      <c r="E264" s="255" t="s">
        <v>19</v>
      </c>
      <c r="F264" s="256" t="s">
        <v>1147</v>
      </c>
      <c r="G264" s="254"/>
      <c r="H264" s="257">
        <v>3.6269999999999998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3" t="s">
        <v>172</v>
      </c>
      <c r="AU264" s="263" t="s">
        <v>80</v>
      </c>
      <c r="AV264" s="14" t="s">
        <v>80</v>
      </c>
      <c r="AW264" s="14" t="s">
        <v>33</v>
      </c>
      <c r="AX264" s="14" t="s">
        <v>71</v>
      </c>
      <c r="AY264" s="263" t="s">
        <v>161</v>
      </c>
    </row>
    <row r="265" s="14" customFormat="1">
      <c r="A265" s="14"/>
      <c r="B265" s="253"/>
      <c r="C265" s="254"/>
      <c r="D265" s="239" t="s">
        <v>172</v>
      </c>
      <c r="E265" s="255" t="s">
        <v>19</v>
      </c>
      <c r="F265" s="256" t="s">
        <v>1148</v>
      </c>
      <c r="G265" s="254"/>
      <c r="H265" s="257">
        <v>6.8849999999999998</v>
      </c>
      <c r="I265" s="258"/>
      <c r="J265" s="254"/>
      <c r="K265" s="254"/>
      <c r="L265" s="259"/>
      <c r="M265" s="260"/>
      <c r="N265" s="261"/>
      <c r="O265" s="261"/>
      <c r="P265" s="261"/>
      <c r="Q265" s="261"/>
      <c r="R265" s="261"/>
      <c r="S265" s="261"/>
      <c r="T265" s="26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3" t="s">
        <v>172</v>
      </c>
      <c r="AU265" s="263" t="s">
        <v>80</v>
      </c>
      <c r="AV265" s="14" t="s">
        <v>80</v>
      </c>
      <c r="AW265" s="14" t="s">
        <v>33</v>
      </c>
      <c r="AX265" s="14" t="s">
        <v>71</v>
      </c>
      <c r="AY265" s="263" t="s">
        <v>161</v>
      </c>
    </row>
    <row r="266" s="14" customFormat="1">
      <c r="A266" s="14"/>
      <c r="B266" s="253"/>
      <c r="C266" s="254"/>
      <c r="D266" s="239" t="s">
        <v>172</v>
      </c>
      <c r="E266" s="255" t="s">
        <v>19</v>
      </c>
      <c r="F266" s="256" t="s">
        <v>1149</v>
      </c>
      <c r="G266" s="254"/>
      <c r="H266" s="257">
        <v>5.9400000000000004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3" t="s">
        <v>172</v>
      </c>
      <c r="AU266" s="263" t="s">
        <v>80</v>
      </c>
      <c r="AV266" s="14" t="s">
        <v>80</v>
      </c>
      <c r="AW266" s="14" t="s">
        <v>33</v>
      </c>
      <c r="AX266" s="14" t="s">
        <v>71</v>
      </c>
      <c r="AY266" s="263" t="s">
        <v>161</v>
      </c>
    </row>
    <row r="267" s="14" customFormat="1">
      <c r="A267" s="14"/>
      <c r="B267" s="253"/>
      <c r="C267" s="254"/>
      <c r="D267" s="239" t="s">
        <v>172</v>
      </c>
      <c r="E267" s="255" t="s">
        <v>19</v>
      </c>
      <c r="F267" s="256" t="s">
        <v>1150</v>
      </c>
      <c r="G267" s="254"/>
      <c r="H267" s="257">
        <v>7.875</v>
      </c>
      <c r="I267" s="258"/>
      <c r="J267" s="254"/>
      <c r="K267" s="254"/>
      <c r="L267" s="259"/>
      <c r="M267" s="260"/>
      <c r="N267" s="261"/>
      <c r="O267" s="261"/>
      <c r="P267" s="261"/>
      <c r="Q267" s="261"/>
      <c r="R267" s="261"/>
      <c r="S267" s="261"/>
      <c r="T267" s="26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3" t="s">
        <v>172</v>
      </c>
      <c r="AU267" s="263" t="s">
        <v>80</v>
      </c>
      <c r="AV267" s="14" t="s">
        <v>80</v>
      </c>
      <c r="AW267" s="14" t="s">
        <v>33</v>
      </c>
      <c r="AX267" s="14" t="s">
        <v>71</v>
      </c>
      <c r="AY267" s="263" t="s">
        <v>161</v>
      </c>
    </row>
    <row r="268" s="13" customFormat="1">
      <c r="A268" s="13"/>
      <c r="B268" s="243"/>
      <c r="C268" s="244"/>
      <c r="D268" s="239" t="s">
        <v>172</v>
      </c>
      <c r="E268" s="245" t="s">
        <v>19</v>
      </c>
      <c r="F268" s="246" t="s">
        <v>1119</v>
      </c>
      <c r="G268" s="244"/>
      <c r="H268" s="245" t="s">
        <v>19</v>
      </c>
      <c r="I268" s="247"/>
      <c r="J268" s="244"/>
      <c r="K268" s="244"/>
      <c r="L268" s="248"/>
      <c r="M268" s="249"/>
      <c r="N268" s="250"/>
      <c r="O268" s="250"/>
      <c r="P268" s="250"/>
      <c r="Q268" s="250"/>
      <c r="R268" s="250"/>
      <c r="S268" s="250"/>
      <c r="T268" s="25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2" t="s">
        <v>172</v>
      </c>
      <c r="AU268" s="252" t="s">
        <v>80</v>
      </c>
      <c r="AV268" s="13" t="s">
        <v>78</v>
      </c>
      <c r="AW268" s="13" t="s">
        <v>33</v>
      </c>
      <c r="AX268" s="13" t="s">
        <v>71</v>
      </c>
      <c r="AY268" s="252" t="s">
        <v>161</v>
      </c>
    </row>
    <row r="269" s="14" customFormat="1">
      <c r="A269" s="14"/>
      <c r="B269" s="253"/>
      <c r="C269" s="254"/>
      <c r="D269" s="239" t="s">
        <v>172</v>
      </c>
      <c r="E269" s="255" t="s">
        <v>19</v>
      </c>
      <c r="F269" s="256" t="s">
        <v>1151</v>
      </c>
      <c r="G269" s="254"/>
      <c r="H269" s="257">
        <v>145</v>
      </c>
      <c r="I269" s="258"/>
      <c r="J269" s="254"/>
      <c r="K269" s="254"/>
      <c r="L269" s="259"/>
      <c r="M269" s="260"/>
      <c r="N269" s="261"/>
      <c r="O269" s="261"/>
      <c r="P269" s="261"/>
      <c r="Q269" s="261"/>
      <c r="R269" s="261"/>
      <c r="S269" s="261"/>
      <c r="T269" s="26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3" t="s">
        <v>172</v>
      </c>
      <c r="AU269" s="263" t="s">
        <v>80</v>
      </c>
      <c r="AV269" s="14" t="s">
        <v>80</v>
      </c>
      <c r="AW269" s="14" t="s">
        <v>33</v>
      </c>
      <c r="AX269" s="14" t="s">
        <v>71</v>
      </c>
      <c r="AY269" s="263" t="s">
        <v>161</v>
      </c>
    </row>
    <row r="270" s="15" customFormat="1">
      <c r="A270" s="15"/>
      <c r="B270" s="264"/>
      <c r="C270" s="265"/>
      <c r="D270" s="239" t="s">
        <v>172</v>
      </c>
      <c r="E270" s="266" t="s">
        <v>19</v>
      </c>
      <c r="F270" s="267" t="s">
        <v>177</v>
      </c>
      <c r="G270" s="265"/>
      <c r="H270" s="268">
        <v>250.642</v>
      </c>
      <c r="I270" s="269"/>
      <c r="J270" s="265"/>
      <c r="K270" s="265"/>
      <c r="L270" s="270"/>
      <c r="M270" s="271"/>
      <c r="N270" s="272"/>
      <c r="O270" s="272"/>
      <c r="P270" s="272"/>
      <c r="Q270" s="272"/>
      <c r="R270" s="272"/>
      <c r="S270" s="272"/>
      <c r="T270" s="27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4" t="s">
        <v>172</v>
      </c>
      <c r="AU270" s="274" t="s">
        <v>80</v>
      </c>
      <c r="AV270" s="15" t="s">
        <v>168</v>
      </c>
      <c r="AW270" s="15" t="s">
        <v>33</v>
      </c>
      <c r="AX270" s="15" t="s">
        <v>78</v>
      </c>
      <c r="AY270" s="274" t="s">
        <v>161</v>
      </c>
    </row>
    <row r="271" s="2" customFormat="1" ht="33" customHeight="1">
      <c r="A271" s="38"/>
      <c r="B271" s="39"/>
      <c r="C271" s="275" t="s">
        <v>296</v>
      </c>
      <c r="D271" s="275" t="s">
        <v>305</v>
      </c>
      <c r="E271" s="276" t="s">
        <v>1152</v>
      </c>
      <c r="F271" s="277" t="s">
        <v>1153</v>
      </c>
      <c r="G271" s="278" t="s">
        <v>287</v>
      </c>
      <c r="H271" s="279">
        <v>205.994</v>
      </c>
      <c r="I271" s="280"/>
      <c r="J271" s="281">
        <f>ROUND(I271*H271,2)</f>
        <v>0</v>
      </c>
      <c r="K271" s="277" t="s">
        <v>793</v>
      </c>
      <c r="L271" s="282"/>
      <c r="M271" s="283" t="s">
        <v>19</v>
      </c>
      <c r="N271" s="284" t="s">
        <v>42</v>
      </c>
      <c r="O271" s="84"/>
      <c r="P271" s="235">
        <f>O271*H271</f>
        <v>0</v>
      </c>
      <c r="Q271" s="235">
        <v>0</v>
      </c>
      <c r="R271" s="235">
        <f>Q271*H271</f>
        <v>0</v>
      </c>
      <c r="S271" s="235">
        <v>0</v>
      </c>
      <c r="T271" s="23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7" t="s">
        <v>213</v>
      </c>
      <c r="AT271" s="237" t="s">
        <v>305</v>
      </c>
      <c r="AU271" s="237" t="s">
        <v>80</v>
      </c>
      <c r="AY271" s="17" t="s">
        <v>161</v>
      </c>
      <c r="BE271" s="238">
        <f>IF(N271="základní",J271,0)</f>
        <v>0</v>
      </c>
      <c r="BF271" s="238">
        <f>IF(N271="snížená",J271,0)</f>
        <v>0</v>
      </c>
      <c r="BG271" s="238">
        <f>IF(N271="zákl. přenesená",J271,0)</f>
        <v>0</v>
      </c>
      <c r="BH271" s="238">
        <f>IF(N271="sníž. přenesená",J271,0)</f>
        <v>0</v>
      </c>
      <c r="BI271" s="238">
        <f>IF(N271="nulová",J271,0)</f>
        <v>0</v>
      </c>
      <c r="BJ271" s="17" t="s">
        <v>78</v>
      </c>
      <c r="BK271" s="238">
        <f>ROUND(I271*H271,2)</f>
        <v>0</v>
      </c>
      <c r="BL271" s="17" t="s">
        <v>168</v>
      </c>
      <c r="BM271" s="237" t="s">
        <v>1154</v>
      </c>
    </row>
    <row r="272" s="2" customFormat="1">
      <c r="A272" s="38"/>
      <c r="B272" s="39"/>
      <c r="C272" s="40"/>
      <c r="D272" s="239" t="s">
        <v>170</v>
      </c>
      <c r="E272" s="40"/>
      <c r="F272" s="240" t="s">
        <v>1155</v>
      </c>
      <c r="G272" s="40"/>
      <c r="H272" s="40"/>
      <c r="I272" s="146"/>
      <c r="J272" s="40"/>
      <c r="K272" s="40"/>
      <c r="L272" s="44"/>
      <c r="M272" s="241"/>
      <c r="N272" s="242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170</v>
      </c>
      <c r="AU272" s="17" t="s">
        <v>80</v>
      </c>
    </row>
    <row r="273" s="13" customFormat="1">
      <c r="A273" s="13"/>
      <c r="B273" s="243"/>
      <c r="C273" s="244"/>
      <c r="D273" s="239" t="s">
        <v>172</v>
      </c>
      <c r="E273" s="245" t="s">
        <v>19</v>
      </c>
      <c r="F273" s="246" t="s">
        <v>988</v>
      </c>
      <c r="G273" s="244"/>
      <c r="H273" s="245" t="s">
        <v>19</v>
      </c>
      <c r="I273" s="247"/>
      <c r="J273" s="244"/>
      <c r="K273" s="244"/>
      <c r="L273" s="248"/>
      <c r="M273" s="249"/>
      <c r="N273" s="250"/>
      <c r="O273" s="250"/>
      <c r="P273" s="250"/>
      <c r="Q273" s="250"/>
      <c r="R273" s="250"/>
      <c r="S273" s="250"/>
      <c r="T273" s="25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2" t="s">
        <v>172</v>
      </c>
      <c r="AU273" s="252" t="s">
        <v>80</v>
      </c>
      <c r="AV273" s="13" t="s">
        <v>78</v>
      </c>
      <c r="AW273" s="13" t="s">
        <v>33</v>
      </c>
      <c r="AX273" s="13" t="s">
        <v>71</v>
      </c>
      <c r="AY273" s="252" t="s">
        <v>161</v>
      </c>
    </row>
    <row r="274" s="14" customFormat="1">
      <c r="A274" s="14"/>
      <c r="B274" s="253"/>
      <c r="C274" s="254"/>
      <c r="D274" s="239" t="s">
        <v>172</v>
      </c>
      <c r="E274" s="255" t="s">
        <v>19</v>
      </c>
      <c r="F274" s="256" t="s">
        <v>1156</v>
      </c>
      <c r="G274" s="254"/>
      <c r="H274" s="257">
        <v>1.8600000000000001</v>
      </c>
      <c r="I274" s="258"/>
      <c r="J274" s="254"/>
      <c r="K274" s="254"/>
      <c r="L274" s="259"/>
      <c r="M274" s="260"/>
      <c r="N274" s="261"/>
      <c r="O274" s="261"/>
      <c r="P274" s="261"/>
      <c r="Q274" s="261"/>
      <c r="R274" s="261"/>
      <c r="S274" s="261"/>
      <c r="T274" s="26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3" t="s">
        <v>172</v>
      </c>
      <c r="AU274" s="263" t="s">
        <v>80</v>
      </c>
      <c r="AV274" s="14" t="s">
        <v>80</v>
      </c>
      <c r="AW274" s="14" t="s">
        <v>33</v>
      </c>
      <c r="AX274" s="14" t="s">
        <v>71</v>
      </c>
      <c r="AY274" s="263" t="s">
        <v>161</v>
      </c>
    </row>
    <row r="275" s="14" customFormat="1">
      <c r="A275" s="14"/>
      <c r="B275" s="253"/>
      <c r="C275" s="254"/>
      <c r="D275" s="239" t="s">
        <v>172</v>
      </c>
      <c r="E275" s="255" t="s">
        <v>19</v>
      </c>
      <c r="F275" s="256" t="s">
        <v>1157</v>
      </c>
      <c r="G275" s="254"/>
      <c r="H275" s="257">
        <v>2.194</v>
      </c>
      <c r="I275" s="258"/>
      <c r="J275" s="254"/>
      <c r="K275" s="254"/>
      <c r="L275" s="259"/>
      <c r="M275" s="260"/>
      <c r="N275" s="261"/>
      <c r="O275" s="261"/>
      <c r="P275" s="261"/>
      <c r="Q275" s="261"/>
      <c r="R275" s="261"/>
      <c r="S275" s="261"/>
      <c r="T275" s="26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3" t="s">
        <v>172</v>
      </c>
      <c r="AU275" s="263" t="s">
        <v>80</v>
      </c>
      <c r="AV275" s="14" t="s">
        <v>80</v>
      </c>
      <c r="AW275" s="14" t="s">
        <v>33</v>
      </c>
      <c r="AX275" s="14" t="s">
        <v>71</v>
      </c>
      <c r="AY275" s="263" t="s">
        <v>161</v>
      </c>
    </row>
    <row r="276" s="14" customFormat="1">
      <c r="A276" s="14"/>
      <c r="B276" s="253"/>
      <c r="C276" s="254"/>
      <c r="D276" s="239" t="s">
        <v>172</v>
      </c>
      <c r="E276" s="255" t="s">
        <v>19</v>
      </c>
      <c r="F276" s="256" t="s">
        <v>1158</v>
      </c>
      <c r="G276" s="254"/>
      <c r="H276" s="257">
        <v>2.5099999999999998</v>
      </c>
      <c r="I276" s="258"/>
      <c r="J276" s="254"/>
      <c r="K276" s="254"/>
      <c r="L276" s="259"/>
      <c r="M276" s="260"/>
      <c r="N276" s="261"/>
      <c r="O276" s="261"/>
      <c r="P276" s="261"/>
      <c r="Q276" s="261"/>
      <c r="R276" s="261"/>
      <c r="S276" s="261"/>
      <c r="T276" s="26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3" t="s">
        <v>172</v>
      </c>
      <c r="AU276" s="263" t="s">
        <v>80</v>
      </c>
      <c r="AV276" s="14" t="s">
        <v>80</v>
      </c>
      <c r="AW276" s="14" t="s">
        <v>33</v>
      </c>
      <c r="AX276" s="14" t="s">
        <v>71</v>
      </c>
      <c r="AY276" s="263" t="s">
        <v>161</v>
      </c>
    </row>
    <row r="277" s="14" customFormat="1">
      <c r="A277" s="14"/>
      <c r="B277" s="253"/>
      <c r="C277" s="254"/>
      <c r="D277" s="239" t="s">
        <v>172</v>
      </c>
      <c r="E277" s="255" t="s">
        <v>19</v>
      </c>
      <c r="F277" s="256" t="s">
        <v>1159</v>
      </c>
      <c r="G277" s="254"/>
      <c r="H277" s="257">
        <v>2.782</v>
      </c>
      <c r="I277" s="258"/>
      <c r="J277" s="254"/>
      <c r="K277" s="254"/>
      <c r="L277" s="259"/>
      <c r="M277" s="260"/>
      <c r="N277" s="261"/>
      <c r="O277" s="261"/>
      <c r="P277" s="261"/>
      <c r="Q277" s="261"/>
      <c r="R277" s="261"/>
      <c r="S277" s="261"/>
      <c r="T277" s="26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3" t="s">
        <v>172</v>
      </c>
      <c r="AU277" s="263" t="s">
        <v>80</v>
      </c>
      <c r="AV277" s="14" t="s">
        <v>80</v>
      </c>
      <c r="AW277" s="14" t="s">
        <v>33</v>
      </c>
      <c r="AX277" s="14" t="s">
        <v>71</v>
      </c>
      <c r="AY277" s="263" t="s">
        <v>161</v>
      </c>
    </row>
    <row r="278" s="14" customFormat="1">
      <c r="A278" s="14"/>
      <c r="B278" s="253"/>
      <c r="C278" s="254"/>
      <c r="D278" s="239" t="s">
        <v>172</v>
      </c>
      <c r="E278" s="255" t="s">
        <v>19</v>
      </c>
      <c r="F278" s="256" t="s">
        <v>1160</v>
      </c>
      <c r="G278" s="254"/>
      <c r="H278" s="257">
        <v>3.2639999999999998</v>
      </c>
      <c r="I278" s="258"/>
      <c r="J278" s="254"/>
      <c r="K278" s="254"/>
      <c r="L278" s="259"/>
      <c r="M278" s="260"/>
      <c r="N278" s="261"/>
      <c r="O278" s="261"/>
      <c r="P278" s="261"/>
      <c r="Q278" s="261"/>
      <c r="R278" s="261"/>
      <c r="S278" s="261"/>
      <c r="T278" s="26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3" t="s">
        <v>172</v>
      </c>
      <c r="AU278" s="263" t="s">
        <v>80</v>
      </c>
      <c r="AV278" s="14" t="s">
        <v>80</v>
      </c>
      <c r="AW278" s="14" t="s">
        <v>33</v>
      </c>
      <c r="AX278" s="14" t="s">
        <v>71</v>
      </c>
      <c r="AY278" s="263" t="s">
        <v>161</v>
      </c>
    </row>
    <row r="279" s="14" customFormat="1">
      <c r="A279" s="14"/>
      <c r="B279" s="253"/>
      <c r="C279" s="254"/>
      <c r="D279" s="239" t="s">
        <v>172</v>
      </c>
      <c r="E279" s="255" t="s">
        <v>19</v>
      </c>
      <c r="F279" s="256" t="s">
        <v>1161</v>
      </c>
      <c r="G279" s="254"/>
      <c r="H279" s="257">
        <v>3.5539999999999998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3" t="s">
        <v>172</v>
      </c>
      <c r="AU279" s="263" t="s">
        <v>80</v>
      </c>
      <c r="AV279" s="14" t="s">
        <v>80</v>
      </c>
      <c r="AW279" s="14" t="s">
        <v>33</v>
      </c>
      <c r="AX279" s="14" t="s">
        <v>71</v>
      </c>
      <c r="AY279" s="263" t="s">
        <v>161</v>
      </c>
    </row>
    <row r="280" s="14" customFormat="1">
      <c r="A280" s="14"/>
      <c r="B280" s="253"/>
      <c r="C280" s="254"/>
      <c r="D280" s="239" t="s">
        <v>172</v>
      </c>
      <c r="E280" s="255" t="s">
        <v>19</v>
      </c>
      <c r="F280" s="256" t="s">
        <v>1162</v>
      </c>
      <c r="G280" s="254"/>
      <c r="H280" s="257">
        <v>15.311999999999999</v>
      </c>
      <c r="I280" s="258"/>
      <c r="J280" s="254"/>
      <c r="K280" s="254"/>
      <c r="L280" s="259"/>
      <c r="M280" s="260"/>
      <c r="N280" s="261"/>
      <c r="O280" s="261"/>
      <c r="P280" s="261"/>
      <c r="Q280" s="261"/>
      <c r="R280" s="261"/>
      <c r="S280" s="261"/>
      <c r="T280" s="26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3" t="s">
        <v>172</v>
      </c>
      <c r="AU280" s="263" t="s">
        <v>80</v>
      </c>
      <c r="AV280" s="14" t="s">
        <v>80</v>
      </c>
      <c r="AW280" s="14" t="s">
        <v>33</v>
      </c>
      <c r="AX280" s="14" t="s">
        <v>71</v>
      </c>
      <c r="AY280" s="263" t="s">
        <v>161</v>
      </c>
    </row>
    <row r="281" s="14" customFormat="1">
      <c r="A281" s="14"/>
      <c r="B281" s="253"/>
      <c r="C281" s="254"/>
      <c r="D281" s="239" t="s">
        <v>172</v>
      </c>
      <c r="E281" s="255" t="s">
        <v>19</v>
      </c>
      <c r="F281" s="256" t="s">
        <v>1163</v>
      </c>
      <c r="G281" s="254"/>
      <c r="H281" s="257">
        <v>7.5110000000000001</v>
      </c>
      <c r="I281" s="258"/>
      <c r="J281" s="254"/>
      <c r="K281" s="254"/>
      <c r="L281" s="259"/>
      <c r="M281" s="260"/>
      <c r="N281" s="261"/>
      <c r="O281" s="261"/>
      <c r="P281" s="261"/>
      <c r="Q281" s="261"/>
      <c r="R281" s="261"/>
      <c r="S281" s="261"/>
      <c r="T281" s="26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3" t="s">
        <v>172</v>
      </c>
      <c r="AU281" s="263" t="s">
        <v>80</v>
      </c>
      <c r="AV281" s="14" t="s">
        <v>80</v>
      </c>
      <c r="AW281" s="14" t="s">
        <v>33</v>
      </c>
      <c r="AX281" s="14" t="s">
        <v>71</v>
      </c>
      <c r="AY281" s="263" t="s">
        <v>161</v>
      </c>
    </row>
    <row r="282" s="14" customFormat="1">
      <c r="A282" s="14"/>
      <c r="B282" s="253"/>
      <c r="C282" s="254"/>
      <c r="D282" s="239" t="s">
        <v>172</v>
      </c>
      <c r="E282" s="255" t="s">
        <v>19</v>
      </c>
      <c r="F282" s="256" t="s">
        <v>1164</v>
      </c>
      <c r="G282" s="254"/>
      <c r="H282" s="257">
        <v>4.3959999999999999</v>
      </c>
      <c r="I282" s="258"/>
      <c r="J282" s="254"/>
      <c r="K282" s="254"/>
      <c r="L282" s="259"/>
      <c r="M282" s="260"/>
      <c r="N282" s="261"/>
      <c r="O282" s="261"/>
      <c r="P282" s="261"/>
      <c r="Q282" s="261"/>
      <c r="R282" s="261"/>
      <c r="S282" s="261"/>
      <c r="T282" s="26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3" t="s">
        <v>172</v>
      </c>
      <c r="AU282" s="263" t="s">
        <v>80</v>
      </c>
      <c r="AV282" s="14" t="s">
        <v>80</v>
      </c>
      <c r="AW282" s="14" t="s">
        <v>33</v>
      </c>
      <c r="AX282" s="14" t="s">
        <v>71</v>
      </c>
      <c r="AY282" s="263" t="s">
        <v>161</v>
      </c>
    </row>
    <row r="283" s="14" customFormat="1">
      <c r="A283" s="14"/>
      <c r="B283" s="253"/>
      <c r="C283" s="254"/>
      <c r="D283" s="239" t="s">
        <v>172</v>
      </c>
      <c r="E283" s="255" t="s">
        <v>19</v>
      </c>
      <c r="F283" s="256" t="s">
        <v>1165</v>
      </c>
      <c r="G283" s="254"/>
      <c r="H283" s="257">
        <v>1.966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3" t="s">
        <v>172</v>
      </c>
      <c r="AU283" s="263" t="s">
        <v>80</v>
      </c>
      <c r="AV283" s="14" t="s">
        <v>80</v>
      </c>
      <c r="AW283" s="14" t="s">
        <v>33</v>
      </c>
      <c r="AX283" s="14" t="s">
        <v>71</v>
      </c>
      <c r="AY283" s="263" t="s">
        <v>161</v>
      </c>
    </row>
    <row r="284" s="14" customFormat="1">
      <c r="A284" s="14"/>
      <c r="B284" s="253"/>
      <c r="C284" s="254"/>
      <c r="D284" s="239" t="s">
        <v>172</v>
      </c>
      <c r="E284" s="255" t="s">
        <v>19</v>
      </c>
      <c r="F284" s="256" t="s">
        <v>1166</v>
      </c>
      <c r="G284" s="254"/>
      <c r="H284" s="257">
        <v>1.3859999999999999</v>
      </c>
      <c r="I284" s="258"/>
      <c r="J284" s="254"/>
      <c r="K284" s="254"/>
      <c r="L284" s="259"/>
      <c r="M284" s="260"/>
      <c r="N284" s="261"/>
      <c r="O284" s="261"/>
      <c r="P284" s="261"/>
      <c r="Q284" s="261"/>
      <c r="R284" s="261"/>
      <c r="S284" s="261"/>
      <c r="T284" s="26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3" t="s">
        <v>172</v>
      </c>
      <c r="AU284" s="263" t="s">
        <v>80</v>
      </c>
      <c r="AV284" s="14" t="s">
        <v>80</v>
      </c>
      <c r="AW284" s="14" t="s">
        <v>33</v>
      </c>
      <c r="AX284" s="14" t="s">
        <v>71</v>
      </c>
      <c r="AY284" s="263" t="s">
        <v>161</v>
      </c>
    </row>
    <row r="285" s="14" customFormat="1">
      <c r="A285" s="14"/>
      <c r="B285" s="253"/>
      <c r="C285" s="254"/>
      <c r="D285" s="239" t="s">
        <v>172</v>
      </c>
      <c r="E285" s="255" t="s">
        <v>19</v>
      </c>
      <c r="F285" s="256" t="s">
        <v>1167</v>
      </c>
      <c r="G285" s="254"/>
      <c r="H285" s="257">
        <v>5.2649999999999997</v>
      </c>
      <c r="I285" s="258"/>
      <c r="J285" s="254"/>
      <c r="K285" s="254"/>
      <c r="L285" s="259"/>
      <c r="M285" s="260"/>
      <c r="N285" s="261"/>
      <c r="O285" s="261"/>
      <c r="P285" s="261"/>
      <c r="Q285" s="261"/>
      <c r="R285" s="261"/>
      <c r="S285" s="261"/>
      <c r="T285" s="26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3" t="s">
        <v>172</v>
      </c>
      <c r="AU285" s="263" t="s">
        <v>80</v>
      </c>
      <c r="AV285" s="14" t="s">
        <v>80</v>
      </c>
      <c r="AW285" s="14" t="s">
        <v>33</v>
      </c>
      <c r="AX285" s="14" t="s">
        <v>71</v>
      </c>
      <c r="AY285" s="263" t="s">
        <v>161</v>
      </c>
    </row>
    <row r="286" s="14" customFormat="1">
      <c r="A286" s="14"/>
      <c r="B286" s="253"/>
      <c r="C286" s="254"/>
      <c r="D286" s="239" t="s">
        <v>172</v>
      </c>
      <c r="E286" s="255" t="s">
        <v>19</v>
      </c>
      <c r="F286" s="256" t="s">
        <v>1168</v>
      </c>
      <c r="G286" s="254"/>
      <c r="H286" s="257">
        <v>0.623</v>
      </c>
      <c r="I286" s="258"/>
      <c r="J286" s="254"/>
      <c r="K286" s="254"/>
      <c r="L286" s="259"/>
      <c r="M286" s="260"/>
      <c r="N286" s="261"/>
      <c r="O286" s="261"/>
      <c r="P286" s="261"/>
      <c r="Q286" s="261"/>
      <c r="R286" s="261"/>
      <c r="S286" s="261"/>
      <c r="T286" s="26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3" t="s">
        <v>172</v>
      </c>
      <c r="AU286" s="263" t="s">
        <v>80</v>
      </c>
      <c r="AV286" s="14" t="s">
        <v>80</v>
      </c>
      <c r="AW286" s="14" t="s">
        <v>33</v>
      </c>
      <c r="AX286" s="14" t="s">
        <v>71</v>
      </c>
      <c r="AY286" s="263" t="s">
        <v>161</v>
      </c>
    </row>
    <row r="287" s="14" customFormat="1">
      <c r="A287" s="14"/>
      <c r="B287" s="253"/>
      <c r="C287" s="254"/>
      <c r="D287" s="239" t="s">
        <v>172</v>
      </c>
      <c r="E287" s="255" t="s">
        <v>19</v>
      </c>
      <c r="F287" s="256" t="s">
        <v>1169</v>
      </c>
      <c r="G287" s="254"/>
      <c r="H287" s="257">
        <v>2.9220000000000002</v>
      </c>
      <c r="I287" s="258"/>
      <c r="J287" s="254"/>
      <c r="K287" s="254"/>
      <c r="L287" s="259"/>
      <c r="M287" s="260"/>
      <c r="N287" s="261"/>
      <c r="O287" s="261"/>
      <c r="P287" s="261"/>
      <c r="Q287" s="261"/>
      <c r="R287" s="261"/>
      <c r="S287" s="261"/>
      <c r="T287" s="26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3" t="s">
        <v>172</v>
      </c>
      <c r="AU287" s="263" t="s">
        <v>80</v>
      </c>
      <c r="AV287" s="14" t="s">
        <v>80</v>
      </c>
      <c r="AW287" s="14" t="s">
        <v>33</v>
      </c>
      <c r="AX287" s="14" t="s">
        <v>71</v>
      </c>
      <c r="AY287" s="263" t="s">
        <v>161</v>
      </c>
    </row>
    <row r="288" s="14" customFormat="1">
      <c r="A288" s="14"/>
      <c r="B288" s="253"/>
      <c r="C288" s="254"/>
      <c r="D288" s="239" t="s">
        <v>172</v>
      </c>
      <c r="E288" s="255" t="s">
        <v>19</v>
      </c>
      <c r="F288" s="256" t="s">
        <v>1170</v>
      </c>
      <c r="G288" s="254"/>
      <c r="H288" s="257">
        <v>1.0620000000000001</v>
      </c>
      <c r="I288" s="258"/>
      <c r="J288" s="254"/>
      <c r="K288" s="254"/>
      <c r="L288" s="259"/>
      <c r="M288" s="260"/>
      <c r="N288" s="261"/>
      <c r="O288" s="261"/>
      <c r="P288" s="261"/>
      <c r="Q288" s="261"/>
      <c r="R288" s="261"/>
      <c r="S288" s="261"/>
      <c r="T288" s="26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3" t="s">
        <v>172</v>
      </c>
      <c r="AU288" s="263" t="s">
        <v>80</v>
      </c>
      <c r="AV288" s="14" t="s">
        <v>80</v>
      </c>
      <c r="AW288" s="14" t="s">
        <v>33</v>
      </c>
      <c r="AX288" s="14" t="s">
        <v>71</v>
      </c>
      <c r="AY288" s="263" t="s">
        <v>161</v>
      </c>
    </row>
    <row r="289" s="14" customFormat="1">
      <c r="A289" s="14"/>
      <c r="B289" s="253"/>
      <c r="C289" s="254"/>
      <c r="D289" s="239" t="s">
        <v>172</v>
      </c>
      <c r="E289" s="255" t="s">
        <v>19</v>
      </c>
      <c r="F289" s="256" t="s">
        <v>1171</v>
      </c>
      <c r="G289" s="254"/>
      <c r="H289" s="257">
        <v>7.0640000000000001</v>
      </c>
      <c r="I289" s="258"/>
      <c r="J289" s="254"/>
      <c r="K289" s="254"/>
      <c r="L289" s="259"/>
      <c r="M289" s="260"/>
      <c r="N289" s="261"/>
      <c r="O289" s="261"/>
      <c r="P289" s="261"/>
      <c r="Q289" s="261"/>
      <c r="R289" s="261"/>
      <c r="S289" s="261"/>
      <c r="T289" s="26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3" t="s">
        <v>172</v>
      </c>
      <c r="AU289" s="263" t="s">
        <v>80</v>
      </c>
      <c r="AV289" s="14" t="s">
        <v>80</v>
      </c>
      <c r="AW289" s="14" t="s">
        <v>33</v>
      </c>
      <c r="AX289" s="14" t="s">
        <v>71</v>
      </c>
      <c r="AY289" s="263" t="s">
        <v>161</v>
      </c>
    </row>
    <row r="290" s="14" customFormat="1">
      <c r="A290" s="14"/>
      <c r="B290" s="253"/>
      <c r="C290" s="254"/>
      <c r="D290" s="239" t="s">
        <v>172</v>
      </c>
      <c r="E290" s="255" t="s">
        <v>19</v>
      </c>
      <c r="F290" s="256" t="s">
        <v>1172</v>
      </c>
      <c r="G290" s="254"/>
      <c r="H290" s="257">
        <v>2.431</v>
      </c>
      <c r="I290" s="258"/>
      <c r="J290" s="254"/>
      <c r="K290" s="254"/>
      <c r="L290" s="259"/>
      <c r="M290" s="260"/>
      <c r="N290" s="261"/>
      <c r="O290" s="261"/>
      <c r="P290" s="261"/>
      <c r="Q290" s="261"/>
      <c r="R290" s="261"/>
      <c r="S290" s="261"/>
      <c r="T290" s="26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3" t="s">
        <v>172</v>
      </c>
      <c r="AU290" s="263" t="s">
        <v>80</v>
      </c>
      <c r="AV290" s="14" t="s">
        <v>80</v>
      </c>
      <c r="AW290" s="14" t="s">
        <v>33</v>
      </c>
      <c r="AX290" s="14" t="s">
        <v>71</v>
      </c>
      <c r="AY290" s="263" t="s">
        <v>161</v>
      </c>
    </row>
    <row r="291" s="14" customFormat="1">
      <c r="A291" s="14"/>
      <c r="B291" s="253"/>
      <c r="C291" s="254"/>
      <c r="D291" s="239" t="s">
        <v>172</v>
      </c>
      <c r="E291" s="255" t="s">
        <v>19</v>
      </c>
      <c r="F291" s="256" t="s">
        <v>1173</v>
      </c>
      <c r="G291" s="254"/>
      <c r="H291" s="257">
        <v>64.444000000000003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3" t="s">
        <v>172</v>
      </c>
      <c r="AU291" s="263" t="s">
        <v>80</v>
      </c>
      <c r="AV291" s="14" t="s">
        <v>80</v>
      </c>
      <c r="AW291" s="14" t="s">
        <v>33</v>
      </c>
      <c r="AX291" s="14" t="s">
        <v>71</v>
      </c>
      <c r="AY291" s="263" t="s">
        <v>161</v>
      </c>
    </row>
    <row r="292" s="14" customFormat="1">
      <c r="A292" s="14"/>
      <c r="B292" s="253"/>
      <c r="C292" s="254"/>
      <c r="D292" s="239" t="s">
        <v>172</v>
      </c>
      <c r="E292" s="255" t="s">
        <v>19</v>
      </c>
      <c r="F292" s="256" t="s">
        <v>1174</v>
      </c>
      <c r="G292" s="254"/>
      <c r="H292" s="257">
        <v>25.640999999999998</v>
      </c>
      <c r="I292" s="258"/>
      <c r="J292" s="254"/>
      <c r="K292" s="254"/>
      <c r="L292" s="259"/>
      <c r="M292" s="260"/>
      <c r="N292" s="261"/>
      <c r="O292" s="261"/>
      <c r="P292" s="261"/>
      <c r="Q292" s="261"/>
      <c r="R292" s="261"/>
      <c r="S292" s="261"/>
      <c r="T292" s="26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3" t="s">
        <v>172</v>
      </c>
      <c r="AU292" s="263" t="s">
        <v>80</v>
      </c>
      <c r="AV292" s="14" t="s">
        <v>80</v>
      </c>
      <c r="AW292" s="14" t="s">
        <v>33</v>
      </c>
      <c r="AX292" s="14" t="s">
        <v>71</v>
      </c>
      <c r="AY292" s="263" t="s">
        <v>161</v>
      </c>
    </row>
    <row r="293" s="14" customFormat="1">
      <c r="A293" s="14"/>
      <c r="B293" s="253"/>
      <c r="C293" s="254"/>
      <c r="D293" s="239" t="s">
        <v>172</v>
      </c>
      <c r="E293" s="255" t="s">
        <v>19</v>
      </c>
      <c r="F293" s="256" t="s">
        <v>1175</v>
      </c>
      <c r="G293" s="254"/>
      <c r="H293" s="257">
        <v>2.3690000000000002</v>
      </c>
      <c r="I293" s="258"/>
      <c r="J293" s="254"/>
      <c r="K293" s="254"/>
      <c r="L293" s="259"/>
      <c r="M293" s="260"/>
      <c r="N293" s="261"/>
      <c r="O293" s="261"/>
      <c r="P293" s="261"/>
      <c r="Q293" s="261"/>
      <c r="R293" s="261"/>
      <c r="S293" s="261"/>
      <c r="T293" s="26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3" t="s">
        <v>172</v>
      </c>
      <c r="AU293" s="263" t="s">
        <v>80</v>
      </c>
      <c r="AV293" s="14" t="s">
        <v>80</v>
      </c>
      <c r="AW293" s="14" t="s">
        <v>33</v>
      </c>
      <c r="AX293" s="14" t="s">
        <v>71</v>
      </c>
      <c r="AY293" s="263" t="s">
        <v>161</v>
      </c>
    </row>
    <row r="294" s="14" customFormat="1">
      <c r="A294" s="14"/>
      <c r="B294" s="253"/>
      <c r="C294" s="254"/>
      <c r="D294" s="239" t="s">
        <v>172</v>
      </c>
      <c r="E294" s="255" t="s">
        <v>19</v>
      </c>
      <c r="F294" s="256" t="s">
        <v>1176</v>
      </c>
      <c r="G294" s="254"/>
      <c r="H294" s="257">
        <v>7.0730000000000004</v>
      </c>
      <c r="I294" s="258"/>
      <c r="J294" s="254"/>
      <c r="K294" s="254"/>
      <c r="L294" s="259"/>
      <c r="M294" s="260"/>
      <c r="N294" s="261"/>
      <c r="O294" s="261"/>
      <c r="P294" s="261"/>
      <c r="Q294" s="261"/>
      <c r="R294" s="261"/>
      <c r="S294" s="261"/>
      <c r="T294" s="26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3" t="s">
        <v>172</v>
      </c>
      <c r="AU294" s="263" t="s">
        <v>80</v>
      </c>
      <c r="AV294" s="14" t="s">
        <v>80</v>
      </c>
      <c r="AW294" s="14" t="s">
        <v>33</v>
      </c>
      <c r="AX294" s="14" t="s">
        <v>71</v>
      </c>
      <c r="AY294" s="263" t="s">
        <v>161</v>
      </c>
    </row>
    <row r="295" s="14" customFormat="1">
      <c r="A295" s="14"/>
      <c r="B295" s="253"/>
      <c r="C295" s="254"/>
      <c r="D295" s="239" t="s">
        <v>172</v>
      </c>
      <c r="E295" s="255" t="s">
        <v>19</v>
      </c>
      <c r="F295" s="256" t="s">
        <v>1177</v>
      </c>
      <c r="G295" s="254"/>
      <c r="H295" s="257">
        <v>13.426</v>
      </c>
      <c r="I295" s="258"/>
      <c r="J295" s="254"/>
      <c r="K295" s="254"/>
      <c r="L295" s="259"/>
      <c r="M295" s="260"/>
      <c r="N295" s="261"/>
      <c r="O295" s="261"/>
      <c r="P295" s="261"/>
      <c r="Q295" s="261"/>
      <c r="R295" s="261"/>
      <c r="S295" s="261"/>
      <c r="T295" s="26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3" t="s">
        <v>172</v>
      </c>
      <c r="AU295" s="263" t="s">
        <v>80</v>
      </c>
      <c r="AV295" s="14" t="s">
        <v>80</v>
      </c>
      <c r="AW295" s="14" t="s">
        <v>33</v>
      </c>
      <c r="AX295" s="14" t="s">
        <v>71</v>
      </c>
      <c r="AY295" s="263" t="s">
        <v>161</v>
      </c>
    </row>
    <row r="296" s="14" customFormat="1">
      <c r="A296" s="14"/>
      <c r="B296" s="253"/>
      <c r="C296" s="254"/>
      <c r="D296" s="239" t="s">
        <v>172</v>
      </c>
      <c r="E296" s="255" t="s">
        <v>19</v>
      </c>
      <c r="F296" s="256" t="s">
        <v>1178</v>
      </c>
      <c r="G296" s="254"/>
      <c r="H296" s="257">
        <v>11.583</v>
      </c>
      <c r="I296" s="258"/>
      <c r="J296" s="254"/>
      <c r="K296" s="254"/>
      <c r="L296" s="259"/>
      <c r="M296" s="260"/>
      <c r="N296" s="261"/>
      <c r="O296" s="261"/>
      <c r="P296" s="261"/>
      <c r="Q296" s="261"/>
      <c r="R296" s="261"/>
      <c r="S296" s="261"/>
      <c r="T296" s="26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3" t="s">
        <v>172</v>
      </c>
      <c r="AU296" s="263" t="s">
        <v>80</v>
      </c>
      <c r="AV296" s="14" t="s">
        <v>80</v>
      </c>
      <c r="AW296" s="14" t="s">
        <v>33</v>
      </c>
      <c r="AX296" s="14" t="s">
        <v>71</v>
      </c>
      <c r="AY296" s="263" t="s">
        <v>161</v>
      </c>
    </row>
    <row r="297" s="14" customFormat="1">
      <c r="A297" s="14"/>
      <c r="B297" s="253"/>
      <c r="C297" s="254"/>
      <c r="D297" s="239" t="s">
        <v>172</v>
      </c>
      <c r="E297" s="255" t="s">
        <v>19</v>
      </c>
      <c r="F297" s="256" t="s">
        <v>1179</v>
      </c>
      <c r="G297" s="254"/>
      <c r="H297" s="257">
        <v>15.356</v>
      </c>
      <c r="I297" s="258"/>
      <c r="J297" s="254"/>
      <c r="K297" s="254"/>
      <c r="L297" s="259"/>
      <c r="M297" s="260"/>
      <c r="N297" s="261"/>
      <c r="O297" s="261"/>
      <c r="P297" s="261"/>
      <c r="Q297" s="261"/>
      <c r="R297" s="261"/>
      <c r="S297" s="261"/>
      <c r="T297" s="26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3" t="s">
        <v>172</v>
      </c>
      <c r="AU297" s="263" t="s">
        <v>80</v>
      </c>
      <c r="AV297" s="14" t="s">
        <v>80</v>
      </c>
      <c r="AW297" s="14" t="s">
        <v>33</v>
      </c>
      <c r="AX297" s="14" t="s">
        <v>71</v>
      </c>
      <c r="AY297" s="263" t="s">
        <v>161</v>
      </c>
    </row>
    <row r="298" s="15" customFormat="1">
      <c r="A298" s="15"/>
      <c r="B298" s="264"/>
      <c r="C298" s="265"/>
      <c r="D298" s="239" t="s">
        <v>172</v>
      </c>
      <c r="E298" s="266" t="s">
        <v>19</v>
      </c>
      <c r="F298" s="267" t="s">
        <v>177</v>
      </c>
      <c r="G298" s="265"/>
      <c r="H298" s="268">
        <v>205.994</v>
      </c>
      <c r="I298" s="269"/>
      <c r="J298" s="265"/>
      <c r="K298" s="265"/>
      <c r="L298" s="270"/>
      <c r="M298" s="271"/>
      <c r="N298" s="272"/>
      <c r="O298" s="272"/>
      <c r="P298" s="272"/>
      <c r="Q298" s="272"/>
      <c r="R298" s="272"/>
      <c r="S298" s="272"/>
      <c r="T298" s="27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4" t="s">
        <v>172</v>
      </c>
      <c r="AU298" s="274" t="s">
        <v>80</v>
      </c>
      <c r="AV298" s="15" t="s">
        <v>168</v>
      </c>
      <c r="AW298" s="15" t="s">
        <v>33</v>
      </c>
      <c r="AX298" s="15" t="s">
        <v>78</v>
      </c>
      <c r="AY298" s="274" t="s">
        <v>161</v>
      </c>
    </row>
    <row r="299" s="2" customFormat="1" ht="16.5" customHeight="1">
      <c r="A299" s="38"/>
      <c r="B299" s="39"/>
      <c r="C299" s="275" t="s">
        <v>7</v>
      </c>
      <c r="D299" s="275" t="s">
        <v>305</v>
      </c>
      <c r="E299" s="276" t="s">
        <v>1180</v>
      </c>
      <c r="F299" s="277" t="s">
        <v>1181</v>
      </c>
      <c r="G299" s="278" t="s">
        <v>287</v>
      </c>
      <c r="H299" s="279">
        <v>282.75</v>
      </c>
      <c r="I299" s="280"/>
      <c r="J299" s="281">
        <f>ROUND(I299*H299,2)</f>
        <v>0</v>
      </c>
      <c r="K299" s="277" t="s">
        <v>167</v>
      </c>
      <c r="L299" s="282"/>
      <c r="M299" s="283" t="s">
        <v>19</v>
      </c>
      <c r="N299" s="284" t="s">
        <v>42</v>
      </c>
      <c r="O299" s="84"/>
      <c r="P299" s="235">
        <f>O299*H299</f>
        <v>0</v>
      </c>
      <c r="Q299" s="235">
        <v>0</v>
      </c>
      <c r="R299" s="235">
        <f>Q299*H299</f>
        <v>0</v>
      </c>
      <c r="S299" s="235">
        <v>0</v>
      </c>
      <c r="T299" s="23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7" t="s">
        <v>213</v>
      </c>
      <c r="AT299" s="237" t="s">
        <v>305</v>
      </c>
      <c r="AU299" s="237" t="s">
        <v>80</v>
      </c>
      <c r="AY299" s="17" t="s">
        <v>161</v>
      </c>
      <c r="BE299" s="238">
        <f>IF(N299="základní",J299,0)</f>
        <v>0</v>
      </c>
      <c r="BF299" s="238">
        <f>IF(N299="snížená",J299,0)</f>
        <v>0</v>
      </c>
      <c r="BG299" s="238">
        <f>IF(N299="zákl. přenesená",J299,0)</f>
        <v>0</v>
      </c>
      <c r="BH299" s="238">
        <f>IF(N299="sníž. přenesená",J299,0)</f>
        <v>0</v>
      </c>
      <c r="BI299" s="238">
        <f>IF(N299="nulová",J299,0)</f>
        <v>0</v>
      </c>
      <c r="BJ299" s="17" t="s">
        <v>78</v>
      </c>
      <c r="BK299" s="238">
        <f>ROUND(I299*H299,2)</f>
        <v>0</v>
      </c>
      <c r="BL299" s="17" t="s">
        <v>168</v>
      </c>
      <c r="BM299" s="237" t="s">
        <v>1182</v>
      </c>
    </row>
    <row r="300" s="13" customFormat="1">
      <c r="A300" s="13"/>
      <c r="B300" s="243"/>
      <c r="C300" s="244"/>
      <c r="D300" s="239" t="s">
        <v>172</v>
      </c>
      <c r="E300" s="245" t="s">
        <v>19</v>
      </c>
      <c r="F300" s="246" t="s">
        <v>1119</v>
      </c>
      <c r="G300" s="244"/>
      <c r="H300" s="245" t="s">
        <v>19</v>
      </c>
      <c r="I300" s="247"/>
      <c r="J300" s="244"/>
      <c r="K300" s="244"/>
      <c r="L300" s="248"/>
      <c r="M300" s="249"/>
      <c r="N300" s="250"/>
      <c r="O300" s="250"/>
      <c r="P300" s="250"/>
      <c r="Q300" s="250"/>
      <c r="R300" s="250"/>
      <c r="S300" s="250"/>
      <c r="T300" s="25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2" t="s">
        <v>172</v>
      </c>
      <c r="AU300" s="252" t="s">
        <v>80</v>
      </c>
      <c r="AV300" s="13" t="s">
        <v>78</v>
      </c>
      <c r="AW300" s="13" t="s">
        <v>33</v>
      </c>
      <c r="AX300" s="13" t="s">
        <v>71</v>
      </c>
      <c r="AY300" s="252" t="s">
        <v>161</v>
      </c>
    </row>
    <row r="301" s="14" customFormat="1">
      <c r="A301" s="14"/>
      <c r="B301" s="253"/>
      <c r="C301" s="254"/>
      <c r="D301" s="239" t="s">
        <v>172</v>
      </c>
      <c r="E301" s="255" t="s">
        <v>19</v>
      </c>
      <c r="F301" s="256" t="s">
        <v>1183</v>
      </c>
      <c r="G301" s="254"/>
      <c r="H301" s="257">
        <v>282.75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3" t="s">
        <v>172</v>
      </c>
      <c r="AU301" s="263" t="s">
        <v>80</v>
      </c>
      <c r="AV301" s="14" t="s">
        <v>80</v>
      </c>
      <c r="AW301" s="14" t="s">
        <v>33</v>
      </c>
      <c r="AX301" s="14" t="s">
        <v>78</v>
      </c>
      <c r="AY301" s="263" t="s">
        <v>161</v>
      </c>
    </row>
    <row r="302" s="12" customFormat="1" ht="22.8" customHeight="1">
      <c r="A302" s="12"/>
      <c r="B302" s="210"/>
      <c r="C302" s="211"/>
      <c r="D302" s="212" t="s">
        <v>70</v>
      </c>
      <c r="E302" s="224" t="s">
        <v>80</v>
      </c>
      <c r="F302" s="224" t="s">
        <v>350</v>
      </c>
      <c r="G302" s="211"/>
      <c r="H302" s="211"/>
      <c r="I302" s="214"/>
      <c r="J302" s="225">
        <f>BK302</f>
        <v>0</v>
      </c>
      <c r="K302" s="211"/>
      <c r="L302" s="216"/>
      <c r="M302" s="217"/>
      <c r="N302" s="218"/>
      <c r="O302" s="218"/>
      <c r="P302" s="219">
        <f>P303</f>
        <v>0</v>
      </c>
      <c r="Q302" s="218"/>
      <c r="R302" s="219">
        <f>R303</f>
        <v>0</v>
      </c>
      <c r="S302" s="218"/>
      <c r="T302" s="220">
        <f>T303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1" t="s">
        <v>78</v>
      </c>
      <c r="AT302" s="222" t="s">
        <v>70</v>
      </c>
      <c r="AU302" s="222" t="s">
        <v>78</v>
      </c>
      <c r="AY302" s="221" t="s">
        <v>161</v>
      </c>
      <c r="BK302" s="223">
        <f>BK303</f>
        <v>0</v>
      </c>
    </row>
    <row r="303" s="2" customFormat="1" ht="55.5" customHeight="1">
      <c r="A303" s="38"/>
      <c r="B303" s="39"/>
      <c r="C303" s="226" t="s">
        <v>310</v>
      </c>
      <c r="D303" s="226" t="s">
        <v>163</v>
      </c>
      <c r="E303" s="227" t="s">
        <v>1184</v>
      </c>
      <c r="F303" s="228" t="s">
        <v>1185</v>
      </c>
      <c r="G303" s="229" t="s">
        <v>201</v>
      </c>
      <c r="H303" s="230">
        <v>290</v>
      </c>
      <c r="I303" s="231"/>
      <c r="J303" s="232">
        <f>ROUND(I303*H303,2)</f>
        <v>0</v>
      </c>
      <c r="K303" s="228" t="s">
        <v>167</v>
      </c>
      <c r="L303" s="44"/>
      <c r="M303" s="233" t="s">
        <v>19</v>
      </c>
      <c r="N303" s="234" t="s">
        <v>42</v>
      </c>
      <c r="O303" s="84"/>
      <c r="P303" s="235">
        <f>O303*H303</f>
        <v>0</v>
      </c>
      <c r="Q303" s="235">
        <v>0</v>
      </c>
      <c r="R303" s="235">
        <f>Q303*H303</f>
        <v>0</v>
      </c>
      <c r="S303" s="235">
        <v>0</v>
      </c>
      <c r="T303" s="23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168</v>
      </c>
      <c r="AT303" s="237" t="s">
        <v>163</v>
      </c>
      <c r="AU303" s="237" t="s">
        <v>80</v>
      </c>
      <c r="AY303" s="17" t="s">
        <v>161</v>
      </c>
      <c r="BE303" s="238">
        <f>IF(N303="základní",J303,0)</f>
        <v>0</v>
      </c>
      <c r="BF303" s="238">
        <f>IF(N303="snížená",J303,0)</f>
        <v>0</v>
      </c>
      <c r="BG303" s="238">
        <f>IF(N303="zákl. přenesená",J303,0)</f>
        <v>0</v>
      </c>
      <c r="BH303" s="238">
        <f>IF(N303="sníž. přenesená",J303,0)</f>
        <v>0</v>
      </c>
      <c r="BI303" s="238">
        <f>IF(N303="nulová",J303,0)</f>
        <v>0</v>
      </c>
      <c r="BJ303" s="17" t="s">
        <v>78</v>
      </c>
      <c r="BK303" s="238">
        <f>ROUND(I303*H303,2)</f>
        <v>0</v>
      </c>
      <c r="BL303" s="17" t="s">
        <v>168</v>
      </c>
      <c r="BM303" s="237" t="s">
        <v>1186</v>
      </c>
    </row>
    <row r="304" s="12" customFormat="1" ht="22.8" customHeight="1">
      <c r="A304" s="12"/>
      <c r="B304" s="210"/>
      <c r="C304" s="211"/>
      <c r="D304" s="212" t="s">
        <v>70</v>
      </c>
      <c r="E304" s="224" t="s">
        <v>187</v>
      </c>
      <c r="F304" s="224" t="s">
        <v>1187</v>
      </c>
      <c r="G304" s="211"/>
      <c r="H304" s="211"/>
      <c r="I304" s="214"/>
      <c r="J304" s="225">
        <f>BK304</f>
        <v>0</v>
      </c>
      <c r="K304" s="211"/>
      <c r="L304" s="216"/>
      <c r="M304" s="217"/>
      <c r="N304" s="218"/>
      <c r="O304" s="218"/>
      <c r="P304" s="219">
        <f>P305</f>
        <v>0</v>
      </c>
      <c r="Q304" s="218"/>
      <c r="R304" s="219">
        <f>R305</f>
        <v>0</v>
      </c>
      <c r="S304" s="218"/>
      <c r="T304" s="220">
        <f>T305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1" t="s">
        <v>78</v>
      </c>
      <c r="AT304" s="222" t="s">
        <v>70</v>
      </c>
      <c r="AU304" s="222" t="s">
        <v>78</v>
      </c>
      <c r="AY304" s="221" t="s">
        <v>161</v>
      </c>
      <c r="BK304" s="223">
        <f>BK305</f>
        <v>0</v>
      </c>
    </row>
    <row r="305" s="2" customFormat="1" ht="21.75" customHeight="1">
      <c r="A305" s="38"/>
      <c r="B305" s="39"/>
      <c r="C305" s="226" t="s">
        <v>315</v>
      </c>
      <c r="D305" s="226" t="s">
        <v>163</v>
      </c>
      <c r="E305" s="227" t="s">
        <v>1188</v>
      </c>
      <c r="F305" s="228" t="s">
        <v>1189</v>
      </c>
      <c r="G305" s="229" t="s">
        <v>201</v>
      </c>
      <c r="H305" s="230">
        <v>215</v>
      </c>
      <c r="I305" s="231"/>
      <c r="J305" s="232">
        <f>ROUND(I305*H305,2)</f>
        <v>0</v>
      </c>
      <c r="K305" s="228" t="s">
        <v>167</v>
      </c>
      <c r="L305" s="44"/>
      <c r="M305" s="233" t="s">
        <v>19</v>
      </c>
      <c r="N305" s="234" t="s">
        <v>42</v>
      </c>
      <c r="O305" s="84"/>
      <c r="P305" s="235">
        <f>O305*H305</f>
        <v>0</v>
      </c>
      <c r="Q305" s="235">
        <v>0</v>
      </c>
      <c r="R305" s="235">
        <f>Q305*H305</f>
        <v>0</v>
      </c>
      <c r="S305" s="235">
        <v>0</v>
      </c>
      <c r="T305" s="23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7" t="s">
        <v>168</v>
      </c>
      <c r="AT305" s="237" t="s">
        <v>163</v>
      </c>
      <c r="AU305" s="237" t="s">
        <v>80</v>
      </c>
      <c r="AY305" s="17" t="s">
        <v>161</v>
      </c>
      <c r="BE305" s="238">
        <f>IF(N305="základní",J305,0)</f>
        <v>0</v>
      </c>
      <c r="BF305" s="238">
        <f>IF(N305="snížená",J305,0)</f>
        <v>0</v>
      </c>
      <c r="BG305" s="238">
        <f>IF(N305="zákl. přenesená",J305,0)</f>
        <v>0</v>
      </c>
      <c r="BH305" s="238">
        <f>IF(N305="sníž. přenesená",J305,0)</f>
        <v>0</v>
      </c>
      <c r="BI305" s="238">
        <f>IF(N305="nulová",J305,0)</f>
        <v>0</v>
      </c>
      <c r="BJ305" s="17" t="s">
        <v>78</v>
      </c>
      <c r="BK305" s="238">
        <f>ROUND(I305*H305,2)</f>
        <v>0</v>
      </c>
      <c r="BL305" s="17" t="s">
        <v>168</v>
      </c>
      <c r="BM305" s="237" t="s">
        <v>1190</v>
      </c>
    </row>
    <row r="306" s="12" customFormat="1" ht="22.8" customHeight="1">
      <c r="A306" s="12"/>
      <c r="B306" s="210"/>
      <c r="C306" s="211"/>
      <c r="D306" s="212" t="s">
        <v>70</v>
      </c>
      <c r="E306" s="224" t="s">
        <v>168</v>
      </c>
      <c r="F306" s="224" t="s">
        <v>1191</v>
      </c>
      <c r="G306" s="211"/>
      <c r="H306" s="211"/>
      <c r="I306" s="214"/>
      <c r="J306" s="225">
        <f>BK306</f>
        <v>0</v>
      </c>
      <c r="K306" s="211"/>
      <c r="L306" s="216"/>
      <c r="M306" s="217"/>
      <c r="N306" s="218"/>
      <c r="O306" s="218"/>
      <c r="P306" s="219">
        <f>SUM(P307:P351)</f>
        <v>0</v>
      </c>
      <c r="Q306" s="218"/>
      <c r="R306" s="219">
        <f>SUM(R307:R351)</f>
        <v>0</v>
      </c>
      <c r="S306" s="218"/>
      <c r="T306" s="220">
        <f>SUM(T307:T351)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1" t="s">
        <v>78</v>
      </c>
      <c r="AT306" s="222" t="s">
        <v>70</v>
      </c>
      <c r="AU306" s="222" t="s">
        <v>78</v>
      </c>
      <c r="AY306" s="221" t="s">
        <v>161</v>
      </c>
      <c r="BK306" s="223">
        <f>SUM(BK307:BK351)</f>
        <v>0</v>
      </c>
    </row>
    <row r="307" s="2" customFormat="1" ht="21.75" customHeight="1">
      <c r="A307" s="38"/>
      <c r="B307" s="39"/>
      <c r="C307" s="226" t="s">
        <v>321</v>
      </c>
      <c r="D307" s="226" t="s">
        <v>163</v>
      </c>
      <c r="E307" s="227" t="s">
        <v>1192</v>
      </c>
      <c r="F307" s="228" t="s">
        <v>1193</v>
      </c>
      <c r="G307" s="229" t="s">
        <v>210</v>
      </c>
      <c r="H307" s="230">
        <v>24.544</v>
      </c>
      <c r="I307" s="231"/>
      <c r="J307" s="232">
        <f>ROUND(I307*H307,2)</f>
        <v>0</v>
      </c>
      <c r="K307" s="228" t="s">
        <v>167</v>
      </c>
      <c r="L307" s="44"/>
      <c r="M307" s="233" t="s">
        <v>19</v>
      </c>
      <c r="N307" s="234" t="s">
        <v>42</v>
      </c>
      <c r="O307" s="84"/>
      <c r="P307" s="235">
        <f>O307*H307</f>
        <v>0</v>
      </c>
      <c r="Q307" s="235">
        <v>0</v>
      </c>
      <c r="R307" s="235">
        <f>Q307*H307</f>
        <v>0</v>
      </c>
      <c r="S307" s="235">
        <v>0</v>
      </c>
      <c r="T307" s="23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168</v>
      </c>
      <c r="AT307" s="237" t="s">
        <v>163</v>
      </c>
      <c r="AU307" s="237" t="s">
        <v>80</v>
      </c>
      <c r="AY307" s="17" t="s">
        <v>161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78</v>
      </c>
      <c r="BK307" s="238">
        <f>ROUND(I307*H307,2)</f>
        <v>0</v>
      </c>
      <c r="BL307" s="17" t="s">
        <v>168</v>
      </c>
      <c r="BM307" s="237" t="s">
        <v>1194</v>
      </c>
    </row>
    <row r="308" s="13" customFormat="1">
      <c r="A308" s="13"/>
      <c r="B308" s="243"/>
      <c r="C308" s="244"/>
      <c r="D308" s="239" t="s">
        <v>172</v>
      </c>
      <c r="E308" s="245" t="s">
        <v>19</v>
      </c>
      <c r="F308" s="246" t="s">
        <v>988</v>
      </c>
      <c r="G308" s="244"/>
      <c r="H308" s="245" t="s">
        <v>19</v>
      </c>
      <c r="I308" s="247"/>
      <c r="J308" s="244"/>
      <c r="K308" s="244"/>
      <c r="L308" s="248"/>
      <c r="M308" s="249"/>
      <c r="N308" s="250"/>
      <c r="O308" s="250"/>
      <c r="P308" s="250"/>
      <c r="Q308" s="250"/>
      <c r="R308" s="250"/>
      <c r="S308" s="250"/>
      <c r="T308" s="25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2" t="s">
        <v>172</v>
      </c>
      <c r="AU308" s="252" t="s">
        <v>80</v>
      </c>
      <c r="AV308" s="13" t="s">
        <v>78</v>
      </c>
      <c r="AW308" s="13" t="s">
        <v>33</v>
      </c>
      <c r="AX308" s="13" t="s">
        <v>71</v>
      </c>
      <c r="AY308" s="252" t="s">
        <v>161</v>
      </c>
    </row>
    <row r="309" s="14" customFormat="1">
      <c r="A309" s="14"/>
      <c r="B309" s="253"/>
      <c r="C309" s="254"/>
      <c r="D309" s="239" t="s">
        <v>172</v>
      </c>
      <c r="E309" s="255" t="s">
        <v>19</v>
      </c>
      <c r="F309" s="256" t="s">
        <v>1195</v>
      </c>
      <c r="G309" s="254"/>
      <c r="H309" s="257">
        <v>0.21199999999999999</v>
      </c>
      <c r="I309" s="258"/>
      <c r="J309" s="254"/>
      <c r="K309" s="254"/>
      <c r="L309" s="259"/>
      <c r="M309" s="260"/>
      <c r="N309" s="261"/>
      <c r="O309" s="261"/>
      <c r="P309" s="261"/>
      <c r="Q309" s="261"/>
      <c r="R309" s="261"/>
      <c r="S309" s="261"/>
      <c r="T309" s="26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3" t="s">
        <v>172</v>
      </c>
      <c r="AU309" s="263" t="s">
        <v>80</v>
      </c>
      <c r="AV309" s="14" t="s">
        <v>80</v>
      </c>
      <c r="AW309" s="14" t="s">
        <v>33</v>
      </c>
      <c r="AX309" s="14" t="s">
        <v>71</v>
      </c>
      <c r="AY309" s="263" t="s">
        <v>161</v>
      </c>
    </row>
    <row r="310" s="14" customFormat="1">
      <c r="A310" s="14"/>
      <c r="B310" s="253"/>
      <c r="C310" s="254"/>
      <c r="D310" s="239" t="s">
        <v>172</v>
      </c>
      <c r="E310" s="255" t="s">
        <v>19</v>
      </c>
      <c r="F310" s="256" t="s">
        <v>1196</v>
      </c>
      <c r="G310" s="254"/>
      <c r="H310" s="257">
        <v>0.25</v>
      </c>
      <c r="I310" s="258"/>
      <c r="J310" s="254"/>
      <c r="K310" s="254"/>
      <c r="L310" s="259"/>
      <c r="M310" s="260"/>
      <c r="N310" s="261"/>
      <c r="O310" s="261"/>
      <c r="P310" s="261"/>
      <c r="Q310" s="261"/>
      <c r="R310" s="261"/>
      <c r="S310" s="261"/>
      <c r="T310" s="26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3" t="s">
        <v>172</v>
      </c>
      <c r="AU310" s="263" t="s">
        <v>80</v>
      </c>
      <c r="AV310" s="14" t="s">
        <v>80</v>
      </c>
      <c r="AW310" s="14" t="s">
        <v>33</v>
      </c>
      <c r="AX310" s="14" t="s">
        <v>71</v>
      </c>
      <c r="AY310" s="263" t="s">
        <v>161</v>
      </c>
    </row>
    <row r="311" s="14" customFormat="1">
      <c r="A311" s="14"/>
      <c r="B311" s="253"/>
      <c r="C311" s="254"/>
      <c r="D311" s="239" t="s">
        <v>172</v>
      </c>
      <c r="E311" s="255" t="s">
        <v>19</v>
      </c>
      <c r="F311" s="256" t="s">
        <v>1197</v>
      </c>
      <c r="G311" s="254"/>
      <c r="H311" s="257">
        <v>0.28599999999999998</v>
      </c>
      <c r="I311" s="258"/>
      <c r="J311" s="254"/>
      <c r="K311" s="254"/>
      <c r="L311" s="259"/>
      <c r="M311" s="260"/>
      <c r="N311" s="261"/>
      <c r="O311" s="261"/>
      <c r="P311" s="261"/>
      <c r="Q311" s="261"/>
      <c r="R311" s="261"/>
      <c r="S311" s="261"/>
      <c r="T311" s="26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3" t="s">
        <v>172</v>
      </c>
      <c r="AU311" s="263" t="s">
        <v>80</v>
      </c>
      <c r="AV311" s="14" t="s">
        <v>80</v>
      </c>
      <c r="AW311" s="14" t="s">
        <v>33</v>
      </c>
      <c r="AX311" s="14" t="s">
        <v>71</v>
      </c>
      <c r="AY311" s="263" t="s">
        <v>161</v>
      </c>
    </row>
    <row r="312" s="14" customFormat="1">
      <c r="A312" s="14"/>
      <c r="B312" s="253"/>
      <c r="C312" s="254"/>
      <c r="D312" s="239" t="s">
        <v>172</v>
      </c>
      <c r="E312" s="255" t="s">
        <v>19</v>
      </c>
      <c r="F312" s="256" t="s">
        <v>1198</v>
      </c>
      <c r="G312" s="254"/>
      <c r="H312" s="257">
        <v>0.317</v>
      </c>
      <c r="I312" s="258"/>
      <c r="J312" s="254"/>
      <c r="K312" s="254"/>
      <c r="L312" s="259"/>
      <c r="M312" s="260"/>
      <c r="N312" s="261"/>
      <c r="O312" s="261"/>
      <c r="P312" s="261"/>
      <c r="Q312" s="261"/>
      <c r="R312" s="261"/>
      <c r="S312" s="261"/>
      <c r="T312" s="26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3" t="s">
        <v>172</v>
      </c>
      <c r="AU312" s="263" t="s">
        <v>80</v>
      </c>
      <c r="AV312" s="14" t="s">
        <v>80</v>
      </c>
      <c r="AW312" s="14" t="s">
        <v>33</v>
      </c>
      <c r="AX312" s="14" t="s">
        <v>71</v>
      </c>
      <c r="AY312" s="263" t="s">
        <v>161</v>
      </c>
    </row>
    <row r="313" s="14" customFormat="1">
      <c r="A313" s="14"/>
      <c r="B313" s="253"/>
      <c r="C313" s="254"/>
      <c r="D313" s="239" t="s">
        <v>172</v>
      </c>
      <c r="E313" s="255" t="s">
        <v>19</v>
      </c>
      <c r="F313" s="256" t="s">
        <v>1199</v>
      </c>
      <c r="G313" s="254"/>
      <c r="H313" s="257">
        <v>0.372</v>
      </c>
      <c r="I313" s="258"/>
      <c r="J313" s="254"/>
      <c r="K313" s="254"/>
      <c r="L313" s="259"/>
      <c r="M313" s="260"/>
      <c r="N313" s="261"/>
      <c r="O313" s="261"/>
      <c r="P313" s="261"/>
      <c r="Q313" s="261"/>
      <c r="R313" s="261"/>
      <c r="S313" s="261"/>
      <c r="T313" s="26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3" t="s">
        <v>172</v>
      </c>
      <c r="AU313" s="263" t="s">
        <v>80</v>
      </c>
      <c r="AV313" s="14" t="s">
        <v>80</v>
      </c>
      <c r="AW313" s="14" t="s">
        <v>33</v>
      </c>
      <c r="AX313" s="14" t="s">
        <v>71</v>
      </c>
      <c r="AY313" s="263" t="s">
        <v>161</v>
      </c>
    </row>
    <row r="314" s="14" customFormat="1">
      <c r="A314" s="14"/>
      <c r="B314" s="253"/>
      <c r="C314" s="254"/>
      <c r="D314" s="239" t="s">
        <v>172</v>
      </c>
      <c r="E314" s="255" t="s">
        <v>19</v>
      </c>
      <c r="F314" s="256" t="s">
        <v>1200</v>
      </c>
      <c r="G314" s="254"/>
      <c r="H314" s="257">
        <v>0.40500000000000003</v>
      </c>
      <c r="I314" s="258"/>
      <c r="J314" s="254"/>
      <c r="K314" s="254"/>
      <c r="L314" s="259"/>
      <c r="M314" s="260"/>
      <c r="N314" s="261"/>
      <c r="O314" s="261"/>
      <c r="P314" s="261"/>
      <c r="Q314" s="261"/>
      <c r="R314" s="261"/>
      <c r="S314" s="261"/>
      <c r="T314" s="26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3" t="s">
        <v>172</v>
      </c>
      <c r="AU314" s="263" t="s">
        <v>80</v>
      </c>
      <c r="AV314" s="14" t="s">
        <v>80</v>
      </c>
      <c r="AW314" s="14" t="s">
        <v>33</v>
      </c>
      <c r="AX314" s="14" t="s">
        <v>71</v>
      </c>
      <c r="AY314" s="263" t="s">
        <v>161</v>
      </c>
    </row>
    <row r="315" s="14" customFormat="1">
      <c r="A315" s="14"/>
      <c r="B315" s="253"/>
      <c r="C315" s="254"/>
      <c r="D315" s="239" t="s">
        <v>172</v>
      </c>
      <c r="E315" s="255" t="s">
        <v>19</v>
      </c>
      <c r="F315" s="256" t="s">
        <v>1201</v>
      </c>
      <c r="G315" s="254"/>
      <c r="H315" s="257">
        <v>1.7450000000000001</v>
      </c>
      <c r="I315" s="258"/>
      <c r="J315" s="254"/>
      <c r="K315" s="254"/>
      <c r="L315" s="259"/>
      <c r="M315" s="260"/>
      <c r="N315" s="261"/>
      <c r="O315" s="261"/>
      <c r="P315" s="261"/>
      <c r="Q315" s="261"/>
      <c r="R315" s="261"/>
      <c r="S315" s="261"/>
      <c r="T315" s="26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3" t="s">
        <v>172</v>
      </c>
      <c r="AU315" s="263" t="s">
        <v>80</v>
      </c>
      <c r="AV315" s="14" t="s">
        <v>80</v>
      </c>
      <c r="AW315" s="14" t="s">
        <v>33</v>
      </c>
      <c r="AX315" s="14" t="s">
        <v>71</v>
      </c>
      <c r="AY315" s="263" t="s">
        <v>161</v>
      </c>
    </row>
    <row r="316" s="14" customFormat="1">
      <c r="A316" s="14"/>
      <c r="B316" s="253"/>
      <c r="C316" s="254"/>
      <c r="D316" s="239" t="s">
        <v>172</v>
      </c>
      <c r="E316" s="255" t="s">
        <v>19</v>
      </c>
      <c r="F316" s="256" t="s">
        <v>1202</v>
      </c>
      <c r="G316" s="254"/>
      <c r="H316" s="257">
        <v>0.85599999999999998</v>
      </c>
      <c r="I316" s="258"/>
      <c r="J316" s="254"/>
      <c r="K316" s="254"/>
      <c r="L316" s="259"/>
      <c r="M316" s="260"/>
      <c r="N316" s="261"/>
      <c r="O316" s="261"/>
      <c r="P316" s="261"/>
      <c r="Q316" s="261"/>
      <c r="R316" s="261"/>
      <c r="S316" s="261"/>
      <c r="T316" s="26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3" t="s">
        <v>172</v>
      </c>
      <c r="AU316" s="263" t="s">
        <v>80</v>
      </c>
      <c r="AV316" s="14" t="s">
        <v>80</v>
      </c>
      <c r="AW316" s="14" t="s">
        <v>33</v>
      </c>
      <c r="AX316" s="14" t="s">
        <v>71</v>
      </c>
      <c r="AY316" s="263" t="s">
        <v>161</v>
      </c>
    </row>
    <row r="317" s="14" customFormat="1">
      <c r="A317" s="14"/>
      <c r="B317" s="253"/>
      <c r="C317" s="254"/>
      <c r="D317" s="239" t="s">
        <v>172</v>
      </c>
      <c r="E317" s="255" t="s">
        <v>19</v>
      </c>
      <c r="F317" s="256" t="s">
        <v>1203</v>
      </c>
      <c r="G317" s="254"/>
      <c r="H317" s="257">
        <v>0.501</v>
      </c>
      <c r="I317" s="258"/>
      <c r="J317" s="254"/>
      <c r="K317" s="254"/>
      <c r="L317" s="259"/>
      <c r="M317" s="260"/>
      <c r="N317" s="261"/>
      <c r="O317" s="261"/>
      <c r="P317" s="261"/>
      <c r="Q317" s="261"/>
      <c r="R317" s="261"/>
      <c r="S317" s="261"/>
      <c r="T317" s="26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3" t="s">
        <v>172</v>
      </c>
      <c r="AU317" s="263" t="s">
        <v>80</v>
      </c>
      <c r="AV317" s="14" t="s">
        <v>80</v>
      </c>
      <c r="AW317" s="14" t="s">
        <v>33</v>
      </c>
      <c r="AX317" s="14" t="s">
        <v>71</v>
      </c>
      <c r="AY317" s="263" t="s">
        <v>161</v>
      </c>
    </row>
    <row r="318" s="14" customFormat="1">
      <c r="A318" s="14"/>
      <c r="B318" s="253"/>
      <c r="C318" s="254"/>
      <c r="D318" s="239" t="s">
        <v>172</v>
      </c>
      <c r="E318" s="255" t="s">
        <v>19</v>
      </c>
      <c r="F318" s="256" t="s">
        <v>1204</v>
      </c>
      <c r="G318" s="254"/>
      <c r="H318" s="257">
        <v>0.22400000000000001</v>
      </c>
      <c r="I318" s="258"/>
      <c r="J318" s="254"/>
      <c r="K318" s="254"/>
      <c r="L318" s="259"/>
      <c r="M318" s="260"/>
      <c r="N318" s="261"/>
      <c r="O318" s="261"/>
      <c r="P318" s="261"/>
      <c r="Q318" s="261"/>
      <c r="R318" s="261"/>
      <c r="S318" s="261"/>
      <c r="T318" s="26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3" t="s">
        <v>172</v>
      </c>
      <c r="AU318" s="263" t="s">
        <v>80</v>
      </c>
      <c r="AV318" s="14" t="s">
        <v>80</v>
      </c>
      <c r="AW318" s="14" t="s">
        <v>33</v>
      </c>
      <c r="AX318" s="14" t="s">
        <v>71</v>
      </c>
      <c r="AY318" s="263" t="s">
        <v>161</v>
      </c>
    </row>
    <row r="319" s="14" customFormat="1">
      <c r="A319" s="14"/>
      <c r="B319" s="253"/>
      <c r="C319" s="254"/>
      <c r="D319" s="239" t="s">
        <v>172</v>
      </c>
      <c r="E319" s="255" t="s">
        <v>19</v>
      </c>
      <c r="F319" s="256" t="s">
        <v>1205</v>
      </c>
      <c r="G319" s="254"/>
      <c r="H319" s="257">
        <v>0.158</v>
      </c>
      <c r="I319" s="258"/>
      <c r="J319" s="254"/>
      <c r="K319" s="254"/>
      <c r="L319" s="259"/>
      <c r="M319" s="260"/>
      <c r="N319" s="261"/>
      <c r="O319" s="261"/>
      <c r="P319" s="261"/>
      <c r="Q319" s="261"/>
      <c r="R319" s="261"/>
      <c r="S319" s="261"/>
      <c r="T319" s="26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3" t="s">
        <v>172</v>
      </c>
      <c r="AU319" s="263" t="s">
        <v>80</v>
      </c>
      <c r="AV319" s="14" t="s">
        <v>80</v>
      </c>
      <c r="AW319" s="14" t="s">
        <v>33</v>
      </c>
      <c r="AX319" s="14" t="s">
        <v>71</v>
      </c>
      <c r="AY319" s="263" t="s">
        <v>161</v>
      </c>
    </row>
    <row r="320" s="14" customFormat="1">
      <c r="A320" s="14"/>
      <c r="B320" s="253"/>
      <c r="C320" s="254"/>
      <c r="D320" s="239" t="s">
        <v>172</v>
      </c>
      <c r="E320" s="255" t="s">
        <v>19</v>
      </c>
      <c r="F320" s="256" t="s">
        <v>1206</v>
      </c>
      <c r="G320" s="254"/>
      <c r="H320" s="257">
        <v>0.59999999999999998</v>
      </c>
      <c r="I320" s="258"/>
      <c r="J320" s="254"/>
      <c r="K320" s="254"/>
      <c r="L320" s="259"/>
      <c r="M320" s="260"/>
      <c r="N320" s="261"/>
      <c r="O320" s="261"/>
      <c r="P320" s="261"/>
      <c r="Q320" s="261"/>
      <c r="R320" s="261"/>
      <c r="S320" s="261"/>
      <c r="T320" s="26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3" t="s">
        <v>172</v>
      </c>
      <c r="AU320" s="263" t="s">
        <v>80</v>
      </c>
      <c r="AV320" s="14" t="s">
        <v>80</v>
      </c>
      <c r="AW320" s="14" t="s">
        <v>33</v>
      </c>
      <c r="AX320" s="14" t="s">
        <v>71</v>
      </c>
      <c r="AY320" s="263" t="s">
        <v>161</v>
      </c>
    </row>
    <row r="321" s="14" customFormat="1">
      <c r="A321" s="14"/>
      <c r="B321" s="253"/>
      <c r="C321" s="254"/>
      <c r="D321" s="239" t="s">
        <v>172</v>
      </c>
      <c r="E321" s="255" t="s">
        <v>19</v>
      </c>
      <c r="F321" s="256" t="s">
        <v>1207</v>
      </c>
      <c r="G321" s="254"/>
      <c r="H321" s="257">
        <v>0.070999999999999994</v>
      </c>
      <c r="I321" s="258"/>
      <c r="J321" s="254"/>
      <c r="K321" s="254"/>
      <c r="L321" s="259"/>
      <c r="M321" s="260"/>
      <c r="N321" s="261"/>
      <c r="O321" s="261"/>
      <c r="P321" s="261"/>
      <c r="Q321" s="261"/>
      <c r="R321" s="261"/>
      <c r="S321" s="261"/>
      <c r="T321" s="26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3" t="s">
        <v>172</v>
      </c>
      <c r="AU321" s="263" t="s">
        <v>80</v>
      </c>
      <c r="AV321" s="14" t="s">
        <v>80</v>
      </c>
      <c r="AW321" s="14" t="s">
        <v>33</v>
      </c>
      <c r="AX321" s="14" t="s">
        <v>71</v>
      </c>
      <c r="AY321" s="263" t="s">
        <v>161</v>
      </c>
    </row>
    <row r="322" s="14" customFormat="1">
      <c r="A322" s="14"/>
      <c r="B322" s="253"/>
      <c r="C322" s="254"/>
      <c r="D322" s="239" t="s">
        <v>172</v>
      </c>
      <c r="E322" s="255" t="s">
        <v>19</v>
      </c>
      <c r="F322" s="256" t="s">
        <v>1208</v>
      </c>
      <c r="G322" s="254"/>
      <c r="H322" s="257">
        <v>0.33300000000000002</v>
      </c>
      <c r="I322" s="258"/>
      <c r="J322" s="254"/>
      <c r="K322" s="254"/>
      <c r="L322" s="259"/>
      <c r="M322" s="260"/>
      <c r="N322" s="261"/>
      <c r="O322" s="261"/>
      <c r="P322" s="261"/>
      <c r="Q322" s="261"/>
      <c r="R322" s="261"/>
      <c r="S322" s="261"/>
      <c r="T322" s="26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3" t="s">
        <v>172</v>
      </c>
      <c r="AU322" s="263" t="s">
        <v>80</v>
      </c>
      <c r="AV322" s="14" t="s">
        <v>80</v>
      </c>
      <c r="AW322" s="14" t="s">
        <v>33</v>
      </c>
      <c r="AX322" s="14" t="s">
        <v>71</v>
      </c>
      <c r="AY322" s="263" t="s">
        <v>161</v>
      </c>
    </row>
    <row r="323" s="14" customFormat="1">
      <c r="A323" s="14"/>
      <c r="B323" s="253"/>
      <c r="C323" s="254"/>
      <c r="D323" s="239" t="s">
        <v>172</v>
      </c>
      <c r="E323" s="255" t="s">
        <v>19</v>
      </c>
      <c r="F323" s="256" t="s">
        <v>1209</v>
      </c>
      <c r="G323" s="254"/>
      <c r="H323" s="257">
        <v>0.121</v>
      </c>
      <c r="I323" s="258"/>
      <c r="J323" s="254"/>
      <c r="K323" s="254"/>
      <c r="L323" s="259"/>
      <c r="M323" s="260"/>
      <c r="N323" s="261"/>
      <c r="O323" s="261"/>
      <c r="P323" s="261"/>
      <c r="Q323" s="261"/>
      <c r="R323" s="261"/>
      <c r="S323" s="261"/>
      <c r="T323" s="26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3" t="s">
        <v>172</v>
      </c>
      <c r="AU323" s="263" t="s">
        <v>80</v>
      </c>
      <c r="AV323" s="14" t="s">
        <v>80</v>
      </c>
      <c r="AW323" s="14" t="s">
        <v>33</v>
      </c>
      <c r="AX323" s="14" t="s">
        <v>71</v>
      </c>
      <c r="AY323" s="263" t="s">
        <v>161</v>
      </c>
    </row>
    <row r="324" s="14" customFormat="1">
      <c r="A324" s="14"/>
      <c r="B324" s="253"/>
      <c r="C324" s="254"/>
      <c r="D324" s="239" t="s">
        <v>172</v>
      </c>
      <c r="E324" s="255" t="s">
        <v>19</v>
      </c>
      <c r="F324" s="256" t="s">
        <v>1210</v>
      </c>
      <c r="G324" s="254"/>
      <c r="H324" s="257">
        <v>0.80500000000000005</v>
      </c>
      <c r="I324" s="258"/>
      <c r="J324" s="254"/>
      <c r="K324" s="254"/>
      <c r="L324" s="259"/>
      <c r="M324" s="260"/>
      <c r="N324" s="261"/>
      <c r="O324" s="261"/>
      <c r="P324" s="261"/>
      <c r="Q324" s="261"/>
      <c r="R324" s="261"/>
      <c r="S324" s="261"/>
      <c r="T324" s="26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3" t="s">
        <v>172</v>
      </c>
      <c r="AU324" s="263" t="s">
        <v>80</v>
      </c>
      <c r="AV324" s="14" t="s">
        <v>80</v>
      </c>
      <c r="AW324" s="14" t="s">
        <v>33</v>
      </c>
      <c r="AX324" s="14" t="s">
        <v>71</v>
      </c>
      <c r="AY324" s="263" t="s">
        <v>161</v>
      </c>
    </row>
    <row r="325" s="14" customFormat="1">
      <c r="A325" s="14"/>
      <c r="B325" s="253"/>
      <c r="C325" s="254"/>
      <c r="D325" s="239" t="s">
        <v>172</v>
      </c>
      <c r="E325" s="255" t="s">
        <v>19</v>
      </c>
      <c r="F325" s="256" t="s">
        <v>1211</v>
      </c>
      <c r="G325" s="254"/>
      <c r="H325" s="257">
        <v>0.27700000000000002</v>
      </c>
      <c r="I325" s="258"/>
      <c r="J325" s="254"/>
      <c r="K325" s="254"/>
      <c r="L325" s="259"/>
      <c r="M325" s="260"/>
      <c r="N325" s="261"/>
      <c r="O325" s="261"/>
      <c r="P325" s="261"/>
      <c r="Q325" s="261"/>
      <c r="R325" s="261"/>
      <c r="S325" s="261"/>
      <c r="T325" s="26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3" t="s">
        <v>172</v>
      </c>
      <c r="AU325" s="263" t="s">
        <v>80</v>
      </c>
      <c r="AV325" s="14" t="s">
        <v>80</v>
      </c>
      <c r="AW325" s="14" t="s">
        <v>33</v>
      </c>
      <c r="AX325" s="14" t="s">
        <v>71</v>
      </c>
      <c r="AY325" s="263" t="s">
        <v>161</v>
      </c>
    </row>
    <row r="326" s="14" customFormat="1">
      <c r="A326" s="14"/>
      <c r="B326" s="253"/>
      <c r="C326" s="254"/>
      <c r="D326" s="239" t="s">
        <v>172</v>
      </c>
      <c r="E326" s="255" t="s">
        <v>19</v>
      </c>
      <c r="F326" s="256" t="s">
        <v>1212</v>
      </c>
      <c r="G326" s="254"/>
      <c r="H326" s="257">
        <v>7.3440000000000003</v>
      </c>
      <c r="I326" s="258"/>
      <c r="J326" s="254"/>
      <c r="K326" s="254"/>
      <c r="L326" s="259"/>
      <c r="M326" s="260"/>
      <c r="N326" s="261"/>
      <c r="O326" s="261"/>
      <c r="P326" s="261"/>
      <c r="Q326" s="261"/>
      <c r="R326" s="261"/>
      <c r="S326" s="261"/>
      <c r="T326" s="26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3" t="s">
        <v>172</v>
      </c>
      <c r="AU326" s="263" t="s">
        <v>80</v>
      </c>
      <c r="AV326" s="14" t="s">
        <v>80</v>
      </c>
      <c r="AW326" s="14" t="s">
        <v>33</v>
      </c>
      <c r="AX326" s="14" t="s">
        <v>71</v>
      </c>
      <c r="AY326" s="263" t="s">
        <v>161</v>
      </c>
    </row>
    <row r="327" s="14" customFormat="1">
      <c r="A327" s="14"/>
      <c r="B327" s="253"/>
      <c r="C327" s="254"/>
      <c r="D327" s="239" t="s">
        <v>172</v>
      </c>
      <c r="E327" s="255" t="s">
        <v>19</v>
      </c>
      <c r="F327" s="256" t="s">
        <v>1213</v>
      </c>
      <c r="G327" s="254"/>
      <c r="H327" s="257">
        <v>2.9220000000000002</v>
      </c>
      <c r="I327" s="258"/>
      <c r="J327" s="254"/>
      <c r="K327" s="254"/>
      <c r="L327" s="259"/>
      <c r="M327" s="260"/>
      <c r="N327" s="261"/>
      <c r="O327" s="261"/>
      <c r="P327" s="261"/>
      <c r="Q327" s="261"/>
      <c r="R327" s="261"/>
      <c r="S327" s="261"/>
      <c r="T327" s="26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3" t="s">
        <v>172</v>
      </c>
      <c r="AU327" s="263" t="s">
        <v>80</v>
      </c>
      <c r="AV327" s="14" t="s">
        <v>80</v>
      </c>
      <c r="AW327" s="14" t="s">
        <v>33</v>
      </c>
      <c r="AX327" s="14" t="s">
        <v>71</v>
      </c>
      <c r="AY327" s="263" t="s">
        <v>161</v>
      </c>
    </row>
    <row r="328" s="14" customFormat="1">
      <c r="A328" s="14"/>
      <c r="B328" s="253"/>
      <c r="C328" s="254"/>
      <c r="D328" s="239" t="s">
        <v>172</v>
      </c>
      <c r="E328" s="255" t="s">
        <v>19</v>
      </c>
      <c r="F328" s="256" t="s">
        <v>1214</v>
      </c>
      <c r="G328" s="254"/>
      <c r="H328" s="257">
        <v>0.27000000000000002</v>
      </c>
      <c r="I328" s="258"/>
      <c r="J328" s="254"/>
      <c r="K328" s="254"/>
      <c r="L328" s="259"/>
      <c r="M328" s="260"/>
      <c r="N328" s="261"/>
      <c r="O328" s="261"/>
      <c r="P328" s="261"/>
      <c r="Q328" s="261"/>
      <c r="R328" s="261"/>
      <c r="S328" s="261"/>
      <c r="T328" s="26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3" t="s">
        <v>172</v>
      </c>
      <c r="AU328" s="263" t="s">
        <v>80</v>
      </c>
      <c r="AV328" s="14" t="s">
        <v>80</v>
      </c>
      <c r="AW328" s="14" t="s">
        <v>33</v>
      </c>
      <c r="AX328" s="14" t="s">
        <v>71</v>
      </c>
      <c r="AY328" s="263" t="s">
        <v>161</v>
      </c>
    </row>
    <row r="329" s="14" customFormat="1">
      <c r="A329" s="14"/>
      <c r="B329" s="253"/>
      <c r="C329" s="254"/>
      <c r="D329" s="239" t="s">
        <v>172</v>
      </c>
      <c r="E329" s="255" t="s">
        <v>19</v>
      </c>
      <c r="F329" s="256" t="s">
        <v>1215</v>
      </c>
      <c r="G329" s="254"/>
      <c r="H329" s="257">
        <v>0.80600000000000005</v>
      </c>
      <c r="I329" s="258"/>
      <c r="J329" s="254"/>
      <c r="K329" s="254"/>
      <c r="L329" s="259"/>
      <c r="M329" s="260"/>
      <c r="N329" s="261"/>
      <c r="O329" s="261"/>
      <c r="P329" s="261"/>
      <c r="Q329" s="261"/>
      <c r="R329" s="261"/>
      <c r="S329" s="261"/>
      <c r="T329" s="26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3" t="s">
        <v>172</v>
      </c>
      <c r="AU329" s="263" t="s">
        <v>80</v>
      </c>
      <c r="AV329" s="14" t="s">
        <v>80</v>
      </c>
      <c r="AW329" s="14" t="s">
        <v>33</v>
      </c>
      <c r="AX329" s="14" t="s">
        <v>71</v>
      </c>
      <c r="AY329" s="263" t="s">
        <v>161</v>
      </c>
    </row>
    <row r="330" s="14" customFormat="1">
      <c r="A330" s="14"/>
      <c r="B330" s="253"/>
      <c r="C330" s="254"/>
      <c r="D330" s="239" t="s">
        <v>172</v>
      </c>
      <c r="E330" s="255" t="s">
        <v>19</v>
      </c>
      <c r="F330" s="256" t="s">
        <v>1216</v>
      </c>
      <c r="G330" s="254"/>
      <c r="H330" s="257">
        <v>1.53</v>
      </c>
      <c r="I330" s="258"/>
      <c r="J330" s="254"/>
      <c r="K330" s="254"/>
      <c r="L330" s="259"/>
      <c r="M330" s="260"/>
      <c r="N330" s="261"/>
      <c r="O330" s="261"/>
      <c r="P330" s="261"/>
      <c r="Q330" s="261"/>
      <c r="R330" s="261"/>
      <c r="S330" s="261"/>
      <c r="T330" s="26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3" t="s">
        <v>172</v>
      </c>
      <c r="AU330" s="263" t="s">
        <v>80</v>
      </c>
      <c r="AV330" s="14" t="s">
        <v>80</v>
      </c>
      <c r="AW330" s="14" t="s">
        <v>33</v>
      </c>
      <c r="AX330" s="14" t="s">
        <v>71</v>
      </c>
      <c r="AY330" s="263" t="s">
        <v>161</v>
      </c>
    </row>
    <row r="331" s="14" customFormat="1">
      <c r="A331" s="14"/>
      <c r="B331" s="253"/>
      <c r="C331" s="254"/>
      <c r="D331" s="239" t="s">
        <v>172</v>
      </c>
      <c r="E331" s="255" t="s">
        <v>19</v>
      </c>
      <c r="F331" s="256" t="s">
        <v>1217</v>
      </c>
      <c r="G331" s="254"/>
      <c r="H331" s="257">
        <v>1.3200000000000001</v>
      </c>
      <c r="I331" s="258"/>
      <c r="J331" s="254"/>
      <c r="K331" s="254"/>
      <c r="L331" s="259"/>
      <c r="M331" s="260"/>
      <c r="N331" s="261"/>
      <c r="O331" s="261"/>
      <c r="P331" s="261"/>
      <c r="Q331" s="261"/>
      <c r="R331" s="261"/>
      <c r="S331" s="261"/>
      <c r="T331" s="26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3" t="s">
        <v>172</v>
      </c>
      <c r="AU331" s="263" t="s">
        <v>80</v>
      </c>
      <c r="AV331" s="14" t="s">
        <v>80</v>
      </c>
      <c r="AW331" s="14" t="s">
        <v>33</v>
      </c>
      <c r="AX331" s="14" t="s">
        <v>71</v>
      </c>
      <c r="AY331" s="263" t="s">
        <v>161</v>
      </c>
    </row>
    <row r="332" s="14" customFormat="1">
      <c r="A332" s="14"/>
      <c r="B332" s="253"/>
      <c r="C332" s="254"/>
      <c r="D332" s="239" t="s">
        <v>172</v>
      </c>
      <c r="E332" s="255" t="s">
        <v>19</v>
      </c>
      <c r="F332" s="256" t="s">
        <v>1218</v>
      </c>
      <c r="G332" s="254"/>
      <c r="H332" s="257">
        <v>1.75</v>
      </c>
      <c r="I332" s="258"/>
      <c r="J332" s="254"/>
      <c r="K332" s="254"/>
      <c r="L332" s="259"/>
      <c r="M332" s="260"/>
      <c r="N332" s="261"/>
      <c r="O332" s="261"/>
      <c r="P332" s="261"/>
      <c r="Q332" s="261"/>
      <c r="R332" s="261"/>
      <c r="S332" s="261"/>
      <c r="T332" s="26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3" t="s">
        <v>172</v>
      </c>
      <c r="AU332" s="263" t="s">
        <v>80</v>
      </c>
      <c r="AV332" s="14" t="s">
        <v>80</v>
      </c>
      <c r="AW332" s="14" t="s">
        <v>33</v>
      </c>
      <c r="AX332" s="14" t="s">
        <v>71</v>
      </c>
      <c r="AY332" s="263" t="s">
        <v>161</v>
      </c>
    </row>
    <row r="333" s="13" customFormat="1">
      <c r="A333" s="13"/>
      <c r="B333" s="243"/>
      <c r="C333" s="244"/>
      <c r="D333" s="239" t="s">
        <v>172</v>
      </c>
      <c r="E333" s="245" t="s">
        <v>19</v>
      </c>
      <c r="F333" s="246" t="s">
        <v>1027</v>
      </c>
      <c r="G333" s="244"/>
      <c r="H333" s="245" t="s">
        <v>19</v>
      </c>
      <c r="I333" s="247"/>
      <c r="J333" s="244"/>
      <c r="K333" s="244"/>
      <c r="L333" s="248"/>
      <c r="M333" s="249"/>
      <c r="N333" s="250"/>
      <c r="O333" s="250"/>
      <c r="P333" s="250"/>
      <c r="Q333" s="250"/>
      <c r="R333" s="250"/>
      <c r="S333" s="250"/>
      <c r="T333" s="25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2" t="s">
        <v>172</v>
      </c>
      <c r="AU333" s="252" t="s">
        <v>80</v>
      </c>
      <c r="AV333" s="13" t="s">
        <v>78</v>
      </c>
      <c r="AW333" s="13" t="s">
        <v>33</v>
      </c>
      <c r="AX333" s="13" t="s">
        <v>71</v>
      </c>
      <c r="AY333" s="252" t="s">
        <v>161</v>
      </c>
    </row>
    <row r="334" s="14" customFormat="1">
      <c r="A334" s="14"/>
      <c r="B334" s="253"/>
      <c r="C334" s="254"/>
      <c r="D334" s="239" t="s">
        <v>172</v>
      </c>
      <c r="E334" s="255" t="s">
        <v>19</v>
      </c>
      <c r="F334" s="256" t="s">
        <v>1219</v>
      </c>
      <c r="G334" s="254"/>
      <c r="H334" s="257">
        <v>0.16900000000000001</v>
      </c>
      <c r="I334" s="258"/>
      <c r="J334" s="254"/>
      <c r="K334" s="254"/>
      <c r="L334" s="259"/>
      <c r="M334" s="260"/>
      <c r="N334" s="261"/>
      <c r="O334" s="261"/>
      <c r="P334" s="261"/>
      <c r="Q334" s="261"/>
      <c r="R334" s="261"/>
      <c r="S334" s="261"/>
      <c r="T334" s="26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3" t="s">
        <v>172</v>
      </c>
      <c r="AU334" s="263" t="s">
        <v>80</v>
      </c>
      <c r="AV334" s="14" t="s">
        <v>80</v>
      </c>
      <c r="AW334" s="14" t="s">
        <v>33</v>
      </c>
      <c r="AX334" s="14" t="s">
        <v>71</v>
      </c>
      <c r="AY334" s="263" t="s">
        <v>161</v>
      </c>
    </row>
    <row r="335" s="14" customFormat="1">
      <c r="A335" s="14"/>
      <c r="B335" s="253"/>
      <c r="C335" s="254"/>
      <c r="D335" s="239" t="s">
        <v>172</v>
      </c>
      <c r="E335" s="255" t="s">
        <v>19</v>
      </c>
      <c r="F335" s="256" t="s">
        <v>1220</v>
      </c>
      <c r="G335" s="254"/>
      <c r="H335" s="257">
        <v>0.84399999999999997</v>
      </c>
      <c r="I335" s="258"/>
      <c r="J335" s="254"/>
      <c r="K335" s="254"/>
      <c r="L335" s="259"/>
      <c r="M335" s="260"/>
      <c r="N335" s="261"/>
      <c r="O335" s="261"/>
      <c r="P335" s="261"/>
      <c r="Q335" s="261"/>
      <c r="R335" s="261"/>
      <c r="S335" s="261"/>
      <c r="T335" s="26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3" t="s">
        <v>172</v>
      </c>
      <c r="AU335" s="263" t="s">
        <v>80</v>
      </c>
      <c r="AV335" s="14" t="s">
        <v>80</v>
      </c>
      <c r="AW335" s="14" t="s">
        <v>33</v>
      </c>
      <c r="AX335" s="14" t="s">
        <v>71</v>
      </c>
      <c r="AY335" s="263" t="s">
        <v>161</v>
      </c>
    </row>
    <row r="336" s="14" customFormat="1">
      <c r="A336" s="14"/>
      <c r="B336" s="253"/>
      <c r="C336" s="254"/>
      <c r="D336" s="239" t="s">
        <v>172</v>
      </c>
      <c r="E336" s="255" t="s">
        <v>19</v>
      </c>
      <c r="F336" s="256" t="s">
        <v>1221</v>
      </c>
      <c r="G336" s="254"/>
      <c r="H336" s="257">
        <v>0.056000000000000001</v>
      </c>
      <c r="I336" s="258"/>
      <c r="J336" s="254"/>
      <c r="K336" s="254"/>
      <c r="L336" s="259"/>
      <c r="M336" s="260"/>
      <c r="N336" s="261"/>
      <c r="O336" s="261"/>
      <c r="P336" s="261"/>
      <c r="Q336" s="261"/>
      <c r="R336" s="261"/>
      <c r="S336" s="261"/>
      <c r="T336" s="26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3" t="s">
        <v>172</v>
      </c>
      <c r="AU336" s="263" t="s">
        <v>80</v>
      </c>
      <c r="AV336" s="14" t="s">
        <v>80</v>
      </c>
      <c r="AW336" s="14" t="s">
        <v>33</v>
      </c>
      <c r="AX336" s="14" t="s">
        <v>71</v>
      </c>
      <c r="AY336" s="263" t="s">
        <v>161</v>
      </c>
    </row>
    <row r="337" s="15" customFormat="1">
      <c r="A337" s="15"/>
      <c r="B337" s="264"/>
      <c r="C337" s="265"/>
      <c r="D337" s="239" t="s">
        <v>172</v>
      </c>
      <c r="E337" s="266" t="s">
        <v>19</v>
      </c>
      <c r="F337" s="267" t="s">
        <v>177</v>
      </c>
      <c r="G337" s="265"/>
      <c r="H337" s="268">
        <v>24.544</v>
      </c>
      <c r="I337" s="269"/>
      <c r="J337" s="265"/>
      <c r="K337" s="265"/>
      <c r="L337" s="270"/>
      <c r="M337" s="271"/>
      <c r="N337" s="272"/>
      <c r="O337" s="272"/>
      <c r="P337" s="272"/>
      <c r="Q337" s="272"/>
      <c r="R337" s="272"/>
      <c r="S337" s="272"/>
      <c r="T337" s="273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4" t="s">
        <v>172</v>
      </c>
      <c r="AU337" s="274" t="s">
        <v>80</v>
      </c>
      <c r="AV337" s="15" t="s">
        <v>168</v>
      </c>
      <c r="AW337" s="15" t="s">
        <v>33</v>
      </c>
      <c r="AX337" s="15" t="s">
        <v>78</v>
      </c>
      <c r="AY337" s="274" t="s">
        <v>161</v>
      </c>
    </row>
    <row r="338" s="2" customFormat="1" ht="33" customHeight="1">
      <c r="A338" s="38"/>
      <c r="B338" s="39"/>
      <c r="C338" s="226" t="s">
        <v>326</v>
      </c>
      <c r="D338" s="226" t="s">
        <v>163</v>
      </c>
      <c r="E338" s="227" t="s">
        <v>1222</v>
      </c>
      <c r="F338" s="228" t="s">
        <v>1223</v>
      </c>
      <c r="G338" s="229" t="s">
        <v>210</v>
      </c>
      <c r="H338" s="230">
        <v>25.093</v>
      </c>
      <c r="I338" s="231"/>
      <c r="J338" s="232">
        <f>ROUND(I338*H338,2)</f>
        <v>0</v>
      </c>
      <c r="K338" s="228" t="s">
        <v>167</v>
      </c>
      <c r="L338" s="44"/>
      <c r="M338" s="233" t="s">
        <v>19</v>
      </c>
      <c r="N338" s="234" t="s">
        <v>42</v>
      </c>
      <c r="O338" s="84"/>
      <c r="P338" s="235">
        <f>O338*H338</f>
        <v>0</v>
      </c>
      <c r="Q338" s="235">
        <v>0</v>
      </c>
      <c r="R338" s="235">
        <f>Q338*H338</f>
        <v>0</v>
      </c>
      <c r="S338" s="235">
        <v>0</v>
      </c>
      <c r="T338" s="23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7" t="s">
        <v>168</v>
      </c>
      <c r="AT338" s="237" t="s">
        <v>163</v>
      </c>
      <c r="AU338" s="237" t="s">
        <v>80</v>
      </c>
      <c r="AY338" s="17" t="s">
        <v>161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7" t="s">
        <v>78</v>
      </c>
      <c r="BK338" s="238">
        <f>ROUND(I338*H338,2)</f>
        <v>0</v>
      </c>
      <c r="BL338" s="17" t="s">
        <v>168</v>
      </c>
      <c r="BM338" s="237" t="s">
        <v>1224</v>
      </c>
    </row>
    <row r="339" s="13" customFormat="1">
      <c r="A339" s="13"/>
      <c r="B339" s="243"/>
      <c r="C339" s="244"/>
      <c r="D339" s="239" t="s">
        <v>172</v>
      </c>
      <c r="E339" s="245" t="s">
        <v>19</v>
      </c>
      <c r="F339" s="246" t="s">
        <v>1027</v>
      </c>
      <c r="G339" s="244"/>
      <c r="H339" s="245" t="s">
        <v>19</v>
      </c>
      <c r="I339" s="247"/>
      <c r="J339" s="244"/>
      <c r="K339" s="244"/>
      <c r="L339" s="248"/>
      <c r="M339" s="249"/>
      <c r="N339" s="250"/>
      <c r="O339" s="250"/>
      <c r="P339" s="250"/>
      <c r="Q339" s="250"/>
      <c r="R339" s="250"/>
      <c r="S339" s="250"/>
      <c r="T339" s="25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2" t="s">
        <v>172</v>
      </c>
      <c r="AU339" s="252" t="s">
        <v>80</v>
      </c>
      <c r="AV339" s="13" t="s">
        <v>78</v>
      </c>
      <c r="AW339" s="13" t="s">
        <v>33</v>
      </c>
      <c r="AX339" s="13" t="s">
        <v>71</v>
      </c>
      <c r="AY339" s="252" t="s">
        <v>161</v>
      </c>
    </row>
    <row r="340" s="14" customFormat="1">
      <c r="A340" s="14"/>
      <c r="B340" s="253"/>
      <c r="C340" s="254"/>
      <c r="D340" s="239" t="s">
        <v>172</v>
      </c>
      <c r="E340" s="255" t="s">
        <v>19</v>
      </c>
      <c r="F340" s="256" t="s">
        <v>1225</v>
      </c>
      <c r="G340" s="254"/>
      <c r="H340" s="257">
        <v>0.253</v>
      </c>
      <c r="I340" s="258"/>
      <c r="J340" s="254"/>
      <c r="K340" s="254"/>
      <c r="L340" s="259"/>
      <c r="M340" s="260"/>
      <c r="N340" s="261"/>
      <c r="O340" s="261"/>
      <c r="P340" s="261"/>
      <c r="Q340" s="261"/>
      <c r="R340" s="261"/>
      <c r="S340" s="261"/>
      <c r="T340" s="26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3" t="s">
        <v>172</v>
      </c>
      <c r="AU340" s="263" t="s">
        <v>80</v>
      </c>
      <c r="AV340" s="14" t="s">
        <v>80</v>
      </c>
      <c r="AW340" s="14" t="s">
        <v>33</v>
      </c>
      <c r="AX340" s="14" t="s">
        <v>71</v>
      </c>
      <c r="AY340" s="263" t="s">
        <v>161</v>
      </c>
    </row>
    <row r="341" s="14" customFormat="1">
      <c r="A341" s="14"/>
      <c r="B341" s="253"/>
      <c r="C341" s="254"/>
      <c r="D341" s="239" t="s">
        <v>172</v>
      </c>
      <c r="E341" s="255" t="s">
        <v>19</v>
      </c>
      <c r="F341" s="256" t="s">
        <v>1226</v>
      </c>
      <c r="G341" s="254"/>
      <c r="H341" s="257">
        <v>1.266</v>
      </c>
      <c r="I341" s="258"/>
      <c r="J341" s="254"/>
      <c r="K341" s="254"/>
      <c r="L341" s="259"/>
      <c r="M341" s="260"/>
      <c r="N341" s="261"/>
      <c r="O341" s="261"/>
      <c r="P341" s="261"/>
      <c r="Q341" s="261"/>
      <c r="R341" s="261"/>
      <c r="S341" s="261"/>
      <c r="T341" s="26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3" t="s">
        <v>172</v>
      </c>
      <c r="AU341" s="263" t="s">
        <v>80</v>
      </c>
      <c r="AV341" s="14" t="s">
        <v>80</v>
      </c>
      <c r="AW341" s="14" t="s">
        <v>33</v>
      </c>
      <c r="AX341" s="14" t="s">
        <v>71</v>
      </c>
      <c r="AY341" s="263" t="s">
        <v>161</v>
      </c>
    </row>
    <row r="342" s="14" customFormat="1">
      <c r="A342" s="14"/>
      <c r="B342" s="253"/>
      <c r="C342" s="254"/>
      <c r="D342" s="239" t="s">
        <v>172</v>
      </c>
      <c r="E342" s="255" t="s">
        <v>19</v>
      </c>
      <c r="F342" s="256" t="s">
        <v>1227</v>
      </c>
      <c r="G342" s="254"/>
      <c r="H342" s="257">
        <v>0.084000000000000005</v>
      </c>
      <c r="I342" s="258"/>
      <c r="J342" s="254"/>
      <c r="K342" s="254"/>
      <c r="L342" s="259"/>
      <c r="M342" s="260"/>
      <c r="N342" s="261"/>
      <c r="O342" s="261"/>
      <c r="P342" s="261"/>
      <c r="Q342" s="261"/>
      <c r="R342" s="261"/>
      <c r="S342" s="261"/>
      <c r="T342" s="26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3" t="s">
        <v>172</v>
      </c>
      <c r="AU342" s="263" t="s">
        <v>80</v>
      </c>
      <c r="AV342" s="14" t="s">
        <v>80</v>
      </c>
      <c r="AW342" s="14" t="s">
        <v>33</v>
      </c>
      <c r="AX342" s="14" t="s">
        <v>71</v>
      </c>
      <c r="AY342" s="263" t="s">
        <v>161</v>
      </c>
    </row>
    <row r="343" s="13" customFormat="1">
      <c r="A343" s="13"/>
      <c r="B343" s="243"/>
      <c r="C343" s="244"/>
      <c r="D343" s="239" t="s">
        <v>172</v>
      </c>
      <c r="E343" s="245" t="s">
        <v>19</v>
      </c>
      <c r="F343" s="246" t="s">
        <v>1228</v>
      </c>
      <c r="G343" s="244"/>
      <c r="H343" s="245" t="s">
        <v>19</v>
      </c>
      <c r="I343" s="247"/>
      <c r="J343" s="244"/>
      <c r="K343" s="244"/>
      <c r="L343" s="248"/>
      <c r="M343" s="249"/>
      <c r="N343" s="250"/>
      <c r="O343" s="250"/>
      <c r="P343" s="250"/>
      <c r="Q343" s="250"/>
      <c r="R343" s="250"/>
      <c r="S343" s="250"/>
      <c r="T343" s="25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2" t="s">
        <v>172</v>
      </c>
      <c r="AU343" s="252" t="s">
        <v>80</v>
      </c>
      <c r="AV343" s="13" t="s">
        <v>78</v>
      </c>
      <c r="AW343" s="13" t="s">
        <v>33</v>
      </c>
      <c r="AX343" s="13" t="s">
        <v>71</v>
      </c>
      <c r="AY343" s="252" t="s">
        <v>161</v>
      </c>
    </row>
    <row r="344" s="14" customFormat="1">
      <c r="A344" s="14"/>
      <c r="B344" s="253"/>
      <c r="C344" s="254"/>
      <c r="D344" s="239" t="s">
        <v>172</v>
      </c>
      <c r="E344" s="255" t="s">
        <v>19</v>
      </c>
      <c r="F344" s="256" t="s">
        <v>1229</v>
      </c>
      <c r="G344" s="254"/>
      <c r="H344" s="257">
        <v>12</v>
      </c>
      <c r="I344" s="258"/>
      <c r="J344" s="254"/>
      <c r="K344" s="254"/>
      <c r="L344" s="259"/>
      <c r="M344" s="260"/>
      <c r="N344" s="261"/>
      <c r="O344" s="261"/>
      <c r="P344" s="261"/>
      <c r="Q344" s="261"/>
      <c r="R344" s="261"/>
      <c r="S344" s="261"/>
      <c r="T344" s="26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3" t="s">
        <v>172</v>
      </c>
      <c r="AU344" s="263" t="s">
        <v>80</v>
      </c>
      <c r="AV344" s="14" t="s">
        <v>80</v>
      </c>
      <c r="AW344" s="14" t="s">
        <v>33</v>
      </c>
      <c r="AX344" s="14" t="s">
        <v>71</v>
      </c>
      <c r="AY344" s="263" t="s">
        <v>161</v>
      </c>
    </row>
    <row r="345" s="13" customFormat="1">
      <c r="A345" s="13"/>
      <c r="B345" s="243"/>
      <c r="C345" s="244"/>
      <c r="D345" s="239" t="s">
        <v>172</v>
      </c>
      <c r="E345" s="245" t="s">
        <v>19</v>
      </c>
      <c r="F345" s="246" t="s">
        <v>1230</v>
      </c>
      <c r="G345" s="244"/>
      <c r="H345" s="245" t="s">
        <v>19</v>
      </c>
      <c r="I345" s="247"/>
      <c r="J345" s="244"/>
      <c r="K345" s="244"/>
      <c r="L345" s="248"/>
      <c r="M345" s="249"/>
      <c r="N345" s="250"/>
      <c r="O345" s="250"/>
      <c r="P345" s="250"/>
      <c r="Q345" s="250"/>
      <c r="R345" s="250"/>
      <c r="S345" s="250"/>
      <c r="T345" s="25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2" t="s">
        <v>172</v>
      </c>
      <c r="AU345" s="252" t="s">
        <v>80</v>
      </c>
      <c r="AV345" s="13" t="s">
        <v>78</v>
      </c>
      <c r="AW345" s="13" t="s">
        <v>33</v>
      </c>
      <c r="AX345" s="13" t="s">
        <v>71</v>
      </c>
      <c r="AY345" s="252" t="s">
        <v>161</v>
      </c>
    </row>
    <row r="346" s="14" customFormat="1">
      <c r="A346" s="14"/>
      <c r="B346" s="253"/>
      <c r="C346" s="254"/>
      <c r="D346" s="239" t="s">
        <v>172</v>
      </c>
      <c r="E346" s="255" t="s">
        <v>19</v>
      </c>
      <c r="F346" s="256" t="s">
        <v>1231</v>
      </c>
      <c r="G346" s="254"/>
      <c r="H346" s="257">
        <v>5.04</v>
      </c>
      <c r="I346" s="258"/>
      <c r="J346" s="254"/>
      <c r="K346" s="254"/>
      <c r="L346" s="259"/>
      <c r="M346" s="260"/>
      <c r="N346" s="261"/>
      <c r="O346" s="261"/>
      <c r="P346" s="261"/>
      <c r="Q346" s="261"/>
      <c r="R346" s="261"/>
      <c r="S346" s="261"/>
      <c r="T346" s="26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3" t="s">
        <v>172</v>
      </c>
      <c r="AU346" s="263" t="s">
        <v>80</v>
      </c>
      <c r="AV346" s="14" t="s">
        <v>80</v>
      </c>
      <c r="AW346" s="14" t="s">
        <v>33</v>
      </c>
      <c r="AX346" s="14" t="s">
        <v>71</v>
      </c>
      <c r="AY346" s="263" t="s">
        <v>161</v>
      </c>
    </row>
    <row r="347" s="13" customFormat="1">
      <c r="A347" s="13"/>
      <c r="B347" s="243"/>
      <c r="C347" s="244"/>
      <c r="D347" s="239" t="s">
        <v>172</v>
      </c>
      <c r="E347" s="245" t="s">
        <v>19</v>
      </c>
      <c r="F347" s="246" t="s">
        <v>1232</v>
      </c>
      <c r="G347" s="244"/>
      <c r="H347" s="245" t="s">
        <v>19</v>
      </c>
      <c r="I347" s="247"/>
      <c r="J347" s="244"/>
      <c r="K347" s="244"/>
      <c r="L347" s="248"/>
      <c r="M347" s="249"/>
      <c r="N347" s="250"/>
      <c r="O347" s="250"/>
      <c r="P347" s="250"/>
      <c r="Q347" s="250"/>
      <c r="R347" s="250"/>
      <c r="S347" s="250"/>
      <c r="T347" s="25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2" t="s">
        <v>172</v>
      </c>
      <c r="AU347" s="252" t="s">
        <v>80</v>
      </c>
      <c r="AV347" s="13" t="s">
        <v>78</v>
      </c>
      <c r="AW347" s="13" t="s">
        <v>33</v>
      </c>
      <c r="AX347" s="13" t="s">
        <v>71</v>
      </c>
      <c r="AY347" s="252" t="s">
        <v>161</v>
      </c>
    </row>
    <row r="348" s="14" customFormat="1">
      <c r="A348" s="14"/>
      <c r="B348" s="253"/>
      <c r="C348" s="254"/>
      <c r="D348" s="239" t="s">
        <v>172</v>
      </c>
      <c r="E348" s="255" t="s">
        <v>19</v>
      </c>
      <c r="F348" s="256" t="s">
        <v>1233</v>
      </c>
      <c r="G348" s="254"/>
      <c r="H348" s="257">
        <v>6</v>
      </c>
      <c r="I348" s="258"/>
      <c r="J348" s="254"/>
      <c r="K348" s="254"/>
      <c r="L348" s="259"/>
      <c r="M348" s="260"/>
      <c r="N348" s="261"/>
      <c r="O348" s="261"/>
      <c r="P348" s="261"/>
      <c r="Q348" s="261"/>
      <c r="R348" s="261"/>
      <c r="S348" s="261"/>
      <c r="T348" s="26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3" t="s">
        <v>172</v>
      </c>
      <c r="AU348" s="263" t="s">
        <v>80</v>
      </c>
      <c r="AV348" s="14" t="s">
        <v>80</v>
      </c>
      <c r="AW348" s="14" t="s">
        <v>33</v>
      </c>
      <c r="AX348" s="14" t="s">
        <v>71</v>
      </c>
      <c r="AY348" s="263" t="s">
        <v>161</v>
      </c>
    </row>
    <row r="349" s="13" customFormat="1">
      <c r="A349" s="13"/>
      <c r="B349" s="243"/>
      <c r="C349" s="244"/>
      <c r="D349" s="239" t="s">
        <v>172</v>
      </c>
      <c r="E349" s="245" t="s">
        <v>19</v>
      </c>
      <c r="F349" s="246" t="s">
        <v>1234</v>
      </c>
      <c r="G349" s="244"/>
      <c r="H349" s="245" t="s">
        <v>19</v>
      </c>
      <c r="I349" s="247"/>
      <c r="J349" s="244"/>
      <c r="K349" s="244"/>
      <c r="L349" s="248"/>
      <c r="M349" s="249"/>
      <c r="N349" s="250"/>
      <c r="O349" s="250"/>
      <c r="P349" s="250"/>
      <c r="Q349" s="250"/>
      <c r="R349" s="250"/>
      <c r="S349" s="250"/>
      <c r="T349" s="25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2" t="s">
        <v>172</v>
      </c>
      <c r="AU349" s="252" t="s">
        <v>80</v>
      </c>
      <c r="AV349" s="13" t="s">
        <v>78</v>
      </c>
      <c r="AW349" s="13" t="s">
        <v>33</v>
      </c>
      <c r="AX349" s="13" t="s">
        <v>71</v>
      </c>
      <c r="AY349" s="252" t="s">
        <v>161</v>
      </c>
    </row>
    <row r="350" s="14" customFormat="1">
      <c r="A350" s="14"/>
      <c r="B350" s="253"/>
      <c r="C350" s="254"/>
      <c r="D350" s="239" t="s">
        <v>172</v>
      </c>
      <c r="E350" s="255" t="s">
        <v>19</v>
      </c>
      <c r="F350" s="256" t="s">
        <v>1235</v>
      </c>
      <c r="G350" s="254"/>
      <c r="H350" s="257">
        <v>0.45000000000000001</v>
      </c>
      <c r="I350" s="258"/>
      <c r="J350" s="254"/>
      <c r="K350" s="254"/>
      <c r="L350" s="259"/>
      <c r="M350" s="260"/>
      <c r="N350" s="261"/>
      <c r="O350" s="261"/>
      <c r="P350" s="261"/>
      <c r="Q350" s="261"/>
      <c r="R350" s="261"/>
      <c r="S350" s="261"/>
      <c r="T350" s="26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3" t="s">
        <v>172</v>
      </c>
      <c r="AU350" s="263" t="s">
        <v>80</v>
      </c>
      <c r="AV350" s="14" t="s">
        <v>80</v>
      </c>
      <c r="AW350" s="14" t="s">
        <v>33</v>
      </c>
      <c r="AX350" s="14" t="s">
        <v>71</v>
      </c>
      <c r="AY350" s="263" t="s">
        <v>161</v>
      </c>
    </row>
    <row r="351" s="15" customFormat="1">
      <c r="A351" s="15"/>
      <c r="B351" s="264"/>
      <c r="C351" s="265"/>
      <c r="D351" s="239" t="s">
        <v>172</v>
      </c>
      <c r="E351" s="266" t="s">
        <v>19</v>
      </c>
      <c r="F351" s="267" t="s">
        <v>177</v>
      </c>
      <c r="G351" s="265"/>
      <c r="H351" s="268">
        <v>25.093</v>
      </c>
      <c r="I351" s="269"/>
      <c r="J351" s="265"/>
      <c r="K351" s="265"/>
      <c r="L351" s="270"/>
      <c r="M351" s="271"/>
      <c r="N351" s="272"/>
      <c r="O351" s="272"/>
      <c r="P351" s="272"/>
      <c r="Q351" s="272"/>
      <c r="R351" s="272"/>
      <c r="S351" s="272"/>
      <c r="T351" s="273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4" t="s">
        <v>172</v>
      </c>
      <c r="AU351" s="274" t="s">
        <v>80</v>
      </c>
      <c r="AV351" s="15" t="s">
        <v>168</v>
      </c>
      <c r="AW351" s="15" t="s">
        <v>33</v>
      </c>
      <c r="AX351" s="15" t="s">
        <v>78</v>
      </c>
      <c r="AY351" s="274" t="s">
        <v>161</v>
      </c>
    </row>
    <row r="352" s="12" customFormat="1" ht="22.8" customHeight="1">
      <c r="A352" s="12"/>
      <c r="B352" s="210"/>
      <c r="C352" s="211"/>
      <c r="D352" s="212" t="s">
        <v>70</v>
      </c>
      <c r="E352" s="224" t="s">
        <v>213</v>
      </c>
      <c r="F352" s="224" t="s">
        <v>1236</v>
      </c>
      <c r="G352" s="211"/>
      <c r="H352" s="211"/>
      <c r="I352" s="214"/>
      <c r="J352" s="225">
        <f>BK352</f>
        <v>0</v>
      </c>
      <c r="K352" s="211"/>
      <c r="L352" s="216"/>
      <c r="M352" s="217"/>
      <c r="N352" s="218"/>
      <c r="O352" s="218"/>
      <c r="P352" s="219">
        <f>SUM(P353:P398)</f>
        <v>0</v>
      </c>
      <c r="Q352" s="218"/>
      <c r="R352" s="219">
        <f>SUM(R353:R398)</f>
        <v>20.382570533999999</v>
      </c>
      <c r="S352" s="218"/>
      <c r="T352" s="220">
        <f>SUM(T353:T398)</f>
        <v>12.119999999999999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21" t="s">
        <v>78</v>
      </c>
      <c r="AT352" s="222" t="s">
        <v>70</v>
      </c>
      <c r="AU352" s="222" t="s">
        <v>78</v>
      </c>
      <c r="AY352" s="221" t="s">
        <v>161</v>
      </c>
      <c r="BK352" s="223">
        <f>SUM(BK353:BK398)</f>
        <v>0</v>
      </c>
    </row>
    <row r="353" s="2" customFormat="1" ht="21.75" customHeight="1">
      <c r="A353" s="38"/>
      <c r="B353" s="39"/>
      <c r="C353" s="226" t="s">
        <v>331</v>
      </c>
      <c r="D353" s="226" t="s">
        <v>163</v>
      </c>
      <c r="E353" s="227" t="s">
        <v>1237</v>
      </c>
      <c r="F353" s="228" t="s">
        <v>1238</v>
      </c>
      <c r="G353" s="229" t="s">
        <v>201</v>
      </c>
      <c r="H353" s="230">
        <v>236.893</v>
      </c>
      <c r="I353" s="231"/>
      <c r="J353" s="232">
        <f>ROUND(I353*H353,2)</f>
        <v>0</v>
      </c>
      <c r="K353" s="228" t="s">
        <v>167</v>
      </c>
      <c r="L353" s="44"/>
      <c r="M353" s="233" t="s">
        <v>19</v>
      </c>
      <c r="N353" s="234" t="s">
        <v>42</v>
      </c>
      <c r="O353" s="84"/>
      <c r="P353" s="235">
        <f>O353*H353</f>
        <v>0</v>
      </c>
      <c r="Q353" s="235">
        <v>1.0000000000000001E-05</v>
      </c>
      <c r="R353" s="235">
        <f>Q353*H353</f>
        <v>0.00236893</v>
      </c>
      <c r="S353" s="235">
        <v>0</v>
      </c>
      <c r="T353" s="23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7" t="s">
        <v>168</v>
      </c>
      <c r="AT353" s="237" t="s">
        <v>163</v>
      </c>
      <c r="AU353" s="237" t="s">
        <v>80</v>
      </c>
      <c r="AY353" s="17" t="s">
        <v>161</v>
      </c>
      <c r="BE353" s="238">
        <f>IF(N353="základní",J353,0)</f>
        <v>0</v>
      </c>
      <c r="BF353" s="238">
        <f>IF(N353="snížená",J353,0)</f>
        <v>0</v>
      </c>
      <c r="BG353" s="238">
        <f>IF(N353="zákl. přenesená",J353,0)</f>
        <v>0</v>
      </c>
      <c r="BH353" s="238">
        <f>IF(N353="sníž. přenesená",J353,0)</f>
        <v>0</v>
      </c>
      <c r="BI353" s="238">
        <f>IF(N353="nulová",J353,0)</f>
        <v>0</v>
      </c>
      <c r="BJ353" s="17" t="s">
        <v>78</v>
      </c>
      <c r="BK353" s="238">
        <f>ROUND(I353*H353,2)</f>
        <v>0</v>
      </c>
      <c r="BL353" s="17" t="s">
        <v>168</v>
      </c>
      <c r="BM353" s="237" t="s">
        <v>1239</v>
      </c>
    </row>
    <row r="354" s="13" customFormat="1">
      <c r="A354" s="13"/>
      <c r="B354" s="243"/>
      <c r="C354" s="244"/>
      <c r="D354" s="239" t="s">
        <v>172</v>
      </c>
      <c r="E354" s="245" t="s">
        <v>19</v>
      </c>
      <c r="F354" s="246" t="s">
        <v>988</v>
      </c>
      <c r="G354" s="244"/>
      <c r="H354" s="245" t="s">
        <v>19</v>
      </c>
      <c r="I354" s="247"/>
      <c r="J354" s="244"/>
      <c r="K354" s="244"/>
      <c r="L354" s="248"/>
      <c r="M354" s="249"/>
      <c r="N354" s="250"/>
      <c r="O354" s="250"/>
      <c r="P354" s="250"/>
      <c r="Q354" s="250"/>
      <c r="R354" s="250"/>
      <c r="S354" s="250"/>
      <c r="T354" s="25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2" t="s">
        <v>172</v>
      </c>
      <c r="AU354" s="252" t="s">
        <v>80</v>
      </c>
      <c r="AV354" s="13" t="s">
        <v>78</v>
      </c>
      <c r="AW354" s="13" t="s">
        <v>33</v>
      </c>
      <c r="AX354" s="13" t="s">
        <v>71</v>
      </c>
      <c r="AY354" s="252" t="s">
        <v>161</v>
      </c>
    </row>
    <row r="355" s="13" customFormat="1">
      <c r="A355" s="13"/>
      <c r="B355" s="243"/>
      <c r="C355" s="244"/>
      <c r="D355" s="239" t="s">
        <v>172</v>
      </c>
      <c r="E355" s="245" t="s">
        <v>19</v>
      </c>
      <c r="F355" s="246" t="s">
        <v>989</v>
      </c>
      <c r="G355" s="244"/>
      <c r="H355" s="245" t="s">
        <v>19</v>
      </c>
      <c r="I355" s="247"/>
      <c r="J355" s="244"/>
      <c r="K355" s="244"/>
      <c r="L355" s="248"/>
      <c r="M355" s="249"/>
      <c r="N355" s="250"/>
      <c r="O355" s="250"/>
      <c r="P355" s="250"/>
      <c r="Q355" s="250"/>
      <c r="R355" s="250"/>
      <c r="S355" s="250"/>
      <c r="T355" s="25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2" t="s">
        <v>172</v>
      </c>
      <c r="AU355" s="252" t="s">
        <v>80</v>
      </c>
      <c r="AV355" s="13" t="s">
        <v>78</v>
      </c>
      <c r="AW355" s="13" t="s">
        <v>33</v>
      </c>
      <c r="AX355" s="13" t="s">
        <v>71</v>
      </c>
      <c r="AY355" s="252" t="s">
        <v>161</v>
      </c>
    </row>
    <row r="356" s="14" customFormat="1">
      <c r="A356" s="14"/>
      <c r="B356" s="253"/>
      <c r="C356" s="254"/>
      <c r="D356" s="239" t="s">
        <v>172</v>
      </c>
      <c r="E356" s="255" t="s">
        <v>19</v>
      </c>
      <c r="F356" s="256" t="s">
        <v>1240</v>
      </c>
      <c r="G356" s="254"/>
      <c r="H356" s="257">
        <v>2.1200000000000001</v>
      </c>
      <c r="I356" s="258"/>
      <c r="J356" s="254"/>
      <c r="K356" s="254"/>
      <c r="L356" s="259"/>
      <c r="M356" s="260"/>
      <c r="N356" s="261"/>
      <c r="O356" s="261"/>
      <c r="P356" s="261"/>
      <c r="Q356" s="261"/>
      <c r="R356" s="261"/>
      <c r="S356" s="261"/>
      <c r="T356" s="26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3" t="s">
        <v>172</v>
      </c>
      <c r="AU356" s="263" t="s">
        <v>80</v>
      </c>
      <c r="AV356" s="14" t="s">
        <v>80</v>
      </c>
      <c r="AW356" s="14" t="s">
        <v>33</v>
      </c>
      <c r="AX356" s="14" t="s">
        <v>71</v>
      </c>
      <c r="AY356" s="263" t="s">
        <v>161</v>
      </c>
    </row>
    <row r="357" s="14" customFormat="1">
      <c r="A357" s="14"/>
      <c r="B357" s="253"/>
      <c r="C357" s="254"/>
      <c r="D357" s="239" t="s">
        <v>172</v>
      </c>
      <c r="E357" s="255" t="s">
        <v>19</v>
      </c>
      <c r="F357" s="256" t="s">
        <v>1241</v>
      </c>
      <c r="G357" s="254"/>
      <c r="H357" s="257">
        <v>2.5</v>
      </c>
      <c r="I357" s="258"/>
      <c r="J357" s="254"/>
      <c r="K357" s="254"/>
      <c r="L357" s="259"/>
      <c r="M357" s="260"/>
      <c r="N357" s="261"/>
      <c r="O357" s="261"/>
      <c r="P357" s="261"/>
      <c r="Q357" s="261"/>
      <c r="R357" s="261"/>
      <c r="S357" s="261"/>
      <c r="T357" s="26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3" t="s">
        <v>172</v>
      </c>
      <c r="AU357" s="263" t="s">
        <v>80</v>
      </c>
      <c r="AV357" s="14" t="s">
        <v>80</v>
      </c>
      <c r="AW357" s="14" t="s">
        <v>33</v>
      </c>
      <c r="AX357" s="14" t="s">
        <v>71</v>
      </c>
      <c r="AY357" s="263" t="s">
        <v>161</v>
      </c>
    </row>
    <row r="358" s="14" customFormat="1">
      <c r="A358" s="14"/>
      <c r="B358" s="253"/>
      <c r="C358" s="254"/>
      <c r="D358" s="239" t="s">
        <v>172</v>
      </c>
      <c r="E358" s="255" t="s">
        <v>19</v>
      </c>
      <c r="F358" s="256" t="s">
        <v>1242</v>
      </c>
      <c r="G358" s="254"/>
      <c r="H358" s="257">
        <v>2.8599999999999999</v>
      </c>
      <c r="I358" s="258"/>
      <c r="J358" s="254"/>
      <c r="K358" s="254"/>
      <c r="L358" s="259"/>
      <c r="M358" s="260"/>
      <c r="N358" s="261"/>
      <c r="O358" s="261"/>
      <c r="P358" s="261"/>
      <c r="Q358" s="261"/>
      <c r="R358" s="261"/>
      <c r="S358" s="261"/>
      <c r="T358" s="26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3" t="s">
        <v>172</v>
      </c>
      <c r="AU358" s="263" t="s">
        <v>80</v>
      </c>
      <c r="AV358" s="14" t="s">
        <v>80</v>
      </c>
      <c r="AW358" s="14" t="s">
        <v>33</v>
      </c>
      <c r="AX358" s="14" t="s">
        <v>71</v>
      </c>
      <c r="AY358" s="263" t="s">
        <v>161</v>
      </c>
    </row>
    <row r="359" s="14" customFormat="1">
      <c r="A359" s="14"/>
      <c r="B359" s="253"/>
      <c r="C359" s="254"/>
      <c r="D359" s="239" t="s">
        <v>172</v>
      </c>
      <c r="E359" s="255" t="s">
        <v>19</v>
      </c>
      <c r="F359" s="256" t="s">
        <v>1243</v>
      </c>
      <c r="G359" s="254"/>
      <c r="H359" s="257">
        <v>3.1749999999999998</v>
      </c>
      <c r="I359" s="258"/>
      <c r="J359" s="254"/>
      <c r="K359" s="254"/>
      <c r="L359" s="259"/>
      <c r="M359" s="260"/>
      <c r="N359" s="261"/>
      <c r="O359" s="261"/>
      <c r="P359" s="261"/>
      <c r="Q359" s="261"/>
      <c r="R359" s="261"/>
      <c r="S359" s="261"/>
      <c r="T359" s="26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3" t="s">
        <v>172</v>
      </c>
      <c r="AU359" s="263" t="s">
        <v>80</v>
      </c>
      <c r="AV359" s="14" t="s">
        <v>80</v>
      </c>
      <c r="AW359" s="14" t="s">
        <v>33</v>
      </c>
      <c r="AX359" s="14" t="s">
        <v>71</v>
      </c>
      <c r="AY359" s="263" t="s">
        <v>161</v>
      </c>
    </row>
    <row r="360" s="14" customFormat="1">
      <c r="A360" s="14"/>
      <c r="B360" s="253"/>
      <c r="C360" s="254"/>
      <c r="D360" s="239" t="s">
        <v>172</v>
      </c>
      <c r="E360" s="255" t="s">
        <v>19</v>
      </c>
      <c r="F360" s="256" t="s">
        <v>1244</v>
      </c>
      <c r="G360" s="254"/>
      <c r="H360" s="257">
        <v>3.7200000000000002</v>
      </c>
      <c r="I360" s="258"/>
      <c r="J360" s="254"/>
      <c r="K360" s="254"/>
      <c r="L360" s="259"/>
      <c r="M360" s="260"/>
      <c r="N360" s="261"/>
      <c r="O360" s="261"/>
      <c r="P360" s="261"/>
      <c r="Q360" s="261"/>
      <c r="R360" s="261"/>
      <c r="S360" s="261"/>
      <c r="T360" s="26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3" t="s">
        <v>172</v>
      </c>
      <c r="AU360" s="263" t="s">
        <v>80</v>
      </c>
      <c r="AV360" s="14" t="s">
        <v>80</v>
      </c>
      <c r="AW360" s="14" t="s">
        <v>33</v>
      </c>
      <c r="AX360" s="14" t="s">
        <v>71</v>
      </c>
      <c r="AY360" s="263" t="s">
        <v>161</v>
      </c>
    </row>
    <row r="361" s="14" customFormat="1">
      <c r="A361" s="14"/>
      <c r="B361" s="253"/>
      <c r="C361" s="254"/>
      <c r="D361" s="239" t="s">
        <v>172</v>
      </c>
      <c r="E361" s="255" t="s">
        <v>19</v>
      </c>
      <c r="F361" s="256" t="s">
        <v>1245</v>
      </c>
      <c r="G361" s="254"/>
      <c r="H361" s="257">
        <v>4.0499999999999998</v>
      </c>
      <c r="I361" s="258"/>
      <c r="J361" s="254"/>
      <c r="K361" s="254"/>
      <c r="L361" s="259"/>
      <c r="M361" s="260"/>
      <c r="N361" s="261"/>
      <c r="O361" s="261"/>
      <c r="P361" s="261"/>
      <c r="Q361" s="261"/>
      <c r="R361" s="261"/>
      <c r="S361" s="261"/>
      <c r="T361" s="26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3" t="s">
        <v>172</v>
      </c>
      <c r="AU361" s="263" t="s">
        <v>80</v>
      </c>
      <c r="AV361" s="14" t="s">
        <v>80</v>
      </c>
      <c r="AW361" s="14" t="s">
        <v>33</v>
      </c>
      <c r="AX361" s="14" t="s">
        <v>71</v>
      </c>
      <c r="AY361" s="263" t="s">
        <v>161</v>
      </c>
    </row>
    <row r="362" s="14" customFormat="1">
      <c r="A362" s="14"/>
      <c r="B362" s="253"/>
      <c r="C362" s="254"/>
      <c r="D362" s="239" t="s">
        <v>172</v>
      </c>
      <c r="E362" s="255" t="s">
        <v>19</v>
      </c>
      <c r="F362" s="256" t="s">
        <v>1246</v>
      </c>
      <c r="G362" s="254"/>
      <c r="H362" s="257">
        <v>17.449999999999999</v>
      </c>
      <c r="I362" s="258"/>
      <c r="J362" s="254"/>
      <c r="K362" s="254"/>
      <c r="L362" s="259"/>
      <c r="M362" s="260"/>
      <c r="N362" s="261"/>
      <c r="O362" s="261"/>
      <c r="P362" s="261"/>
      <c r="Q362" s="261"/>
      <c r="R362" s="261"/>
      <c r="S362" s="261"/>
      <c r="T362" s="26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3" t="s">
        <v>172</v>
      </c>
      <c r="AU362" s="263" t="s">
        <v>80</v>
      </c>
      <c r="AV362" s="14" t="s">
        <v>80</v>
      </c>
      <c r="AW362" s="14" t="s">
        <v>33</v>
      </c>
      <c r="AX362" s="14" t="s">
        <v>71</v>
      </c>
      <c r="AY362" s="263" t="s">
        <v>161</v>
      </c>
    </row>
    <row r="363" s="14" customFormat="1">
      <c r="A363" s="14"/>
      <c r="B363" s="253"/>
      <c r="C363" s="254"/>
      <c r="D363" s="239" t="s">
        <v>172</v>
      </c>
      <c r="E363" s="255" t="s">
        <v>19</v>
      </c>
      <c r="F363" s="256" t="s">
        <v>1247</v>
      </c>
      <c r="G363" s="254"/>
      <c r="H363" s="257">
        <v>8.5600000000000005</v>
      </c>
      <c r="I363" s="258"/>
      <c r="J363" s="254"/>
      <c r="K363" s="254"/>
      <c r="L363" s="259"/>
      <c r="M363" s="260"/>
      <c r="N363" s="261"/>
      <c r="O363" s="261"/>
      <c r="P363" s="261"/>
      <c r="Q363" s="261"/>
      <c r="R363" s="261"/>
      <c r="S363" s="261"/>
      <c r="T363" s="26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3" t="s">
        <v>172</v>
      </c>
      <c r="AU363" s="263" t="s">
        <v>80</v>
      </c>
      <c r="AV363" s="14" t="s">
        <v>80</v>
      </c>
      <c r="AW363" s="14" t="s">
        <v>33</v>
      </c>
      <c r="AX363" s="14" t="s">
        <v>71</v>
      </c>
      <c r="AY363" s="263" t="s">
        <v>161</v>
      </c>
    </row>
    <row r="364" s="14" customFormat="1">
      <c r="A364" s="14"/>
      <c r="B364" s="253"/>
      <c r="C364" s="254"/>
      <c r="D364" s="239" t="s">
        <v>172</v>
      </c>
      <c r="E364" s="255" t="s">
        <v>19</v>
      </c>
      <c r="F364" s="256" t="s">
        <v>1248</v>
      </c>
      <c r="G364" s="254"/>
      <c r="H364" s="257">
        <v>5.0099999999999998</v>
      </c>
      <c r="I364" s="258"/>
      <c r="J364" s="254"/>
      <c r="K364" s="254"/>
      <c r="L364" s="259"/>
      <c r="M364" s="260"/>
      <c r="N364" s="261"/>
      <c r="O364" s="261"/>
      <c r="P364" s="261"/>
      <c r="Q364" s="261"/>
      <c r="R364" s="261"/>
      <c r="S364" s="261"/>
      <c r="T364" s="26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3" t="s">
        <v>172</v>
      </c>
      <c r="AU364" s="263" t="s">
        <v>80</v>
      </c>
      <c r="AV364" s="14" t="s">
        <v>80</v>
      </c>
      <c r="AW364" s="14" t="s">
        <v>33</v>
      </c>
      <c r="AX364" s="14" t="s">
        <v>71</v>
      </c>
      <c r="AY364" s="263" t="s">
        <v>161</v>
      </c>
    </row>
    <row r="365" s="14" customFormat="1">
      <c r="A365" s="14"/>
      <c r="B365" s="253"/>
      <c r="C365" s="254"/>
      <c r="D365" s="239" t="s">
        <v>172</v>
      </c>
      <c r="E365" s="255" t="s">
        <v>19</v>
      </c>
      <c r="F365" s="256" t="s">
        <v>1249</v>
      </c>
      <c r="G365" s="254"/>
      <c r="H365" s="257">
        <v>2.2400000000000002</v>
      </c>
      <c r="I365" s="258"/>
      <c r="J365" s="254"/>
      <c r="K365" s="254"/>
      <c r="L365" s="259"/>
      <c r="M365" s="260"/>
      <c r="N365" s="261"/>
      <c r="O365" s="261"/>
      <c r="P365" s="261"/>
      <c r="Q365" s="261"/>
      <c r="R365" s="261"/>
      <c r="S365" s="261"/>
      <c r="T365" s="26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3" t="s">
        <v>172</v>
      </c>
      <c r="AU365" s="263" t="s">
        <v>80</v>
      </c>
      <c r="AV365" s="14" t="s">
        <v>80</v>
      </c>
      <c r="AW365" s="14" t="s">
        <v>33</v>
      </c>
      <c r="AX365" s="14" t="s">
        <v>71</v>
      </c>
      <c r="AY365" s="263" t="s">
        <v>161</v>
      </c>
    </row>
    <row r="366" s="14" customFormat="1">
      <c r="A366" s="14"/>
      <c r="B366" s="253"/>
      <c r="C366" s="254"/>
      <c r="D366" s="239" t="s">
        <v>172</v>
      </c>
      <c r="E366" s="255" t="s">
        <v>19</v>
      </c>
      <c r="F366" s="256" t="s">
        <v>1250</v>
      </c>
      <c r="G366" s="254"/>
      <c r="H366" s="257">
        <v>1.5800000000000001</v>
      </c>
      <c r="I366" s="258"/>
      <c r="J366" s="254"/>
      <c r="K366" s="254"/>
      <c r="L366" s="259"/>
      <c r="M366" s="260"/>
      <c r="N366" s="261"/>
      <c r="O366" s="261"/>
      <c r="P366" s="261"/>
      <c r="Q366" s="261"/>
      <c r="R366" s="261"/>
      <c r="S366" s="261"/>
      <c r="T366" s="26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3" t="s">
        <v>172</v>
      </c>
      <c r="AU366" s="263" t="s">
        <v>80</v>
      </c>
      <c r="AV366" s="14" t="s">
        <v>80</v>
      </c>
      <c r="AW366" s="14" t="s">
        <v>33</v>
      </c>
      <c r="AX366" s="14" t="s">
        <v>71</v>
      </c>
      <c r="AY366" s="263" t="s">
        <v>161</v>
      </c>
    </row>
    <row r="367" s="14" customFormat="1">
      <c r="A367" s="14"/>
      <c r="B367" s="253"/>
      <c r="C367" s="254"/>
      <c r="D367" s="239" t="s">
        <v>172</v>
      </c>
      <c r="E367" s="255" t="s">
        <v>19</v>
      </c>
      <c r="F367" s="256" t="s">
        <v>1251</v>
      </c>
      <c r="G367" s="254"/>
      <c r="H367" s="257">
        <v>6</v>
      </c>
      <c r="I367" s="258"/>
      <c r="J367" s="254"/>
      <c r="K367" s="254"/>
      <c r="L367" s="259"/>
      <c r="M367" s="260"/>
      <c r="N367" s="261"/>
      <c r="O367" s="261"/>
      <c r="P367" s="261"/>
      <c r="Q367" s="261"/>
      <c r="R367" s="261"/>
      <c r="S367" s="261"/>
      <c r="T367" s="26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3" t="s">
        <v>172</v>
      </c>
      <c r="AU367" s="263" t="s">
        <v>80</v>
      </c>
      <c r="AV367" s="14" t="s">
        <v>80</v>
      </c>
      <c r="AW367" s="14" t="s">
        <v>33</v>
      </c>
      <c r="AX367" s="14" t="s">
        <v>71</v>
      </c>
      <c r="AY367" s="263" t="s">
        <v>161</v>
      </c>
    </row>
    <row r="368" s="14" customFormat="1">
      <c r="A368" s="14"/>
      <c r="B368" s="253"/>
      <c r="C368" s="254"/>
      <c r="D368" s="239" t="s">
        <v>172</v>
      </c>
      <c r="E368" s="255" t="s">
        <v>19</v>
      </c>
      <c r="F368" s="256" t="s">
        <v>1002</v>
      </c>
      <c r="G368" s="254"/>
      <c r="H368" s="257">
        <v>3.8479999999999999</v>
      </c>
      <c r="I368" s="258"/>
      <c r="J368" s="254"/>
      <c r="K368" s="254"/>
      <c r="L368" s="259"/>
      <c r="M368" s="260"/>
      <c r="N368" s="261"/>
      <c r="O368" s="261"/>
      <c r="P368" s="261"/>
      <c r="Q368" s="261"/>
      <c r="R368" s="261"/>
      <c r="S368" s="261"/>
      <c r="T368" s="26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3" t="s">
        <v>172</v>
      </c>
      <c r="AU368" s="263" t="s">
        <v>80</v>
      </c>
      <c r="AV368" s="14" t="s">
        <v>80</v>
      </c>
      <c r="AW368" s="14" t="s">
        <v>33</v>
      </c>
      <c r="AX368" s="14" t="s">
        <v>71</v>
      </c>
      <c r="AY368" s="263" t="s">
        <v>161</v>
      </c>
    </row>
    <row r="369" s="14" customFormat="1">
      <c r="A369" s="14"/>
      <c r="B369" s="253"/>
      <c r="C369" s="254"/>
      <c r="D369" s="239" t="s">
        <v>172</v>
      </c>
      <c r="E369" s="255" t="s">
        <v>19</v>
      </c>
      <c r="F369" s="256" t="s">
        <v>1252</v>
      </c>
      <c r="G369" s="254"/>
      <c r="H369" s="257">
        <v>3.3300000000000001</v>
      </c>
      <c r="I369" s="258"/>
      <c r="J369" s="254"/>
      <c r="K369" s="254"/>
      <c r="L369" s="259"/>
      <c r="M369" s="260"/>
      <c r="N369" s="261"/>
      <c r="O369" s="261"/>
      <c r="P369" s="261"/>
      <c r="Q369" s="261"/>
      <c r="R369" s="261"/>
      <c r="S369" s="261"/>
      <c r="T369" s="26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3" t="s">
        <v>172</v>
      </c>
      <c r="AU369" s="263" t="s">
        <v>80</v>
      </c>
      <c r="AV369" s="14" t="s">
        <v>80</v>
      </c>
      <c r="AW369" s="14" t="s">
        <v>33</v>
      </c>
      <c r="AX369" s="14" t="s">
        <v>71</v>
      </c>
      <c r="AY369" s="263" t="s">
        <v>161</v>
      </c>
    </row>
    <row r="370" s="14" customFormat="1">
      <c r="A370" s="14"/>
      <c r="B370" s="253"/>
      <c r="C370" s="254"/>
      <c r="D370" s="239" t="s">
        <v>172</v>
      </c>
      <c r="E370" s="255" t="s">
        <v>19</v>
      </c>
      <c r="F370" s="256" t="s">
        <v>1253</v>
      </c>
      <c r="G370" s="254"/>
      <c r="H370" s="257">
        <v>1.21</v>
      </c>
      <c r="I370" s="258"/>
      <c r="J370" s="254"/>
      <c r="K370" s="254"/>
      <c r="L370" s="259"/>
      <c r="M370" s="260"/>
      <c r="N370" s="261"/>
      <c r="O370" s="261"/>
      <c r="P370" s="261"/>
      <c r="Q370" s="261"/>
      <c r="R370" s="261"/>
      <c r="S370" s="261"/>
      <c r="T370" s="26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3" t="s">
        <v>172</v>
      </c>
      <c r="AU370" s="263" t="s">
        <v>80</v>
      </c>
      <c r="AV370" s="14" t="s">
        <v>80</v>
      </c>
      <c r="AW370" s="14" t="s">
        <v>33</v>
      </c>
      <c r="AX370" s="14" t="s">
        <v>71</v>
      </c>
      <c r="AY370" s="263" t="s">
        <v>161</v>
      </c>
    </row>
    <row r="371" s="14" customFormat="1">
      <c r="A371" s="14"/>
      <c r="B371" s="253"/>
      <c r="C371" s="254"/>
      <c r="D371" s="239" t="s">
        <v>172</v>
      </c>
      <c r="E371" s="255" t="s">
        <v>19</v>
      </c>
      <c r="F371" s="256" t="s">
        <v>1254</v>
      </c>
      <c r="G371" s="254"/>
      <c r="H371" s="257">
        <v>8.0500000000000007</v>
      </c>
      <c r="I371" s="258"/>
      <c r="J371" s="254"/>
      <c r="K371" s="254"/>
      <c r="L371" s="259"/>
      <c r="M371" s="260"/>
      <c r="N371" s="261"/>
      <c r="O371" s="261"/>
      <c r="P371" s="261"/>
      <c r="Q371" s="261"/>
      <c r="R371" s="261"/>
      <c r="S371" s="261"/>
      <c r="T371" s="26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3" t="s">
        <v>172</v>
      </c>
      <c r="AU371" s="263" t="s">
        <v>80</v>
      </c>
      <c r="AV371" s="14" t="s">
        <v>80</v>
      </c>
      <c r="AW371" s="14" t="s">
        <v>33</v>
      </c>
      <c r="AX371" s="14" t="s">
        <v>71</v>
      </c>
      <c r="AY371" s="263" t="s">
        <v>161</v>
      </c>
    </row>
    <row r="372" s="14" customFormat="1">
      <c r="A372" s="14"/>
      <c r="B372" s="253"/>
      <c r="C372" s="254"/>
      <c r="D372" s="239" t="s">
        <v>172</v>
      </c>
      <c r="E372" s="255" t="s">
        <v>19</v>
      </c>
      <c r="F372" s="256" t="s">
        <v>1255</v>
      </c>
      <c r="G372" s="254"/>
      <c r="H372" s="257">
        <v>2.77</v>
      </c>
      <c r="I372" s="258"/>
      <c r="J372" s="254"/>
      <c r="K372" s="254"/>
      <c r="L372" s="259"/>
      <c r="M372" s="260"/>
      <c r="N372" s="261"/>
      <c r="O372" s="261"/>
      <c r="P372" s="261"/>
      <c r="Q372" s="261"/>
      <c r="R372" s="261"/>
      <c r="S372" s="261"/>
      <c r="T372" s="26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3" t="s">
        <v>172</v>
      </c>
      <c r="AU372" s="263" t="s">
        <v>80</v>
      </c>
      <c r="AV372" s="14" t="s">
        <v>80</v>
      </c>
      <c r="AW372" s="14" t="s">
        <v>33</v>
      </c>
      <c r="AX372" s="14" t="s">
        <v>71</v>
      </c>
      <c r="AY372" s="263" t="s">
        <v>161</v>
      </c>
    </row>
    <row r="373" s="14" customFormat="1">
      <c r="A373" s="14"/>
      <c r="B373" s="253"/>
      <c r="C373" s="254"/>
      <c r="D373" s="239" t="s">
        <v>172</v>
      </c>
      <c r="E373" s="255" t="s">
        <v>19</v>
      </c>
      <c r="F373" s="256" t="s">
        <v>1256</v>
      </c>
      <c r="G373" s="254"/>
      <c r="H373" s="257">
        <v>72.439999999999998</v>
      </c>
      <c r="I373" s="258"/>
      <c r="J373" s="254"/>
      <c r="K373" s="254"/>
      <c r="L373" s="259"/>
      <c r="M373" s="260"/>
      <c r="N373" s="261"/>
      <c r="O373" s="261"/>
      <c r="P373" s="261"/>
      <c r="Q373" s="261"/>
      <c r="R373" s="261"/>
      <c r="S373" s="261"/>
      <c r="T373" s="26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3" t="s">
        <v>172</v>
      </c>
      <c r="AU373" s="263" t="s">
        <v>80</v>
      </c>
      <c r="AV373" s="14" t="s">
        <v>80</v>
      </c>
      <c r="AW373" s="14" t="s">
        <v>33</v>
      </c>
      <c r="AX373" s="14" t="s">
        <v>71</v>
      </c>
      <c r="AY373" s="263" t="s">
        <v>161</v>
      </c>
    </row>
    <row r="374" s="14" customFormat="1">
      <c r="A374" s="14"/>
      <c r="B374" s="253"/>
      <c r="C374" s="254"/>
      <c r="D374" s="239" t="s">
        <v>172</v>
      </c>
      <c r="E374" s="255" t="s">
        <v>19</v>
      </c>
      <c r="F374" s="256" t="s">
        <v>1257</v>
      </c>
      <c r="G374" s="254"/>
      <c r="H374" s="257">
        <v>29.219999999999999</v>
      </c>
      <c r="I374" s="258"/>
      <c r="J374" s="254"/>
      <c r="K374" s="254"/>
      <c r="L374" s="259"/>
      <c r="M374" s="260"/>
      <c r="N374" s="261"/>
      <c r="O374" s="261"/>
      <c r="P374" s="261"/>
      <c r="Q374" s="261"/>
      <c r="R374" s="261"/>
      <c r="S374" s="261"/>
      <c r="T374" s="26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3" t="s">
        <v>172</v>
      </c>
      <c r="AU374" s="263" t="s">
        <v>80</v>
      </c>
      <c r="AV374" s="14" t="s">
        <v>80</v>
      </c>
      <c r="AW374" s="14" t="s">
        <v>33</v>
      </c>
      <c r="AX374" s="14" t="s">
        <v>71</v>
      </c>
      <c r="AY374" s="263" t="s">
        <v>161</v>
      </c>
    </row>
    <row r="375" s="14" customFormat="1">
      <c r="A375" s="14"/>
      <c r="B375" s="253"/>
      <c r="C375" s="254"/>
      <c r="D375" s="239" t="s">
        <v>172</v>
      </c>
      <c r="E375" s="255" t="s">
        <v>19</v>
      </c>
      <c r="F375" s="256" t="s">
        <v>1258</v>
      </c>
      <c r="G375" s="254"/>
      <c r="H375" s="257">
        <v>2.7000000000000002</v>
      </c>
      <c r="I375" s="258"/>
      <c r="J375" s="254"/>
      <c r="K375" s="254"/>
      <c r="L375" s="259"/>
      <c r="M375" s="260"/>
      <c r="N375" s="261"/>
      <c r="O375" s="261"/>
      <c r="P375" s="261"/>
      <c r="Q375" s="261"/>
      <c r="R375" s="261"/>
      <c r="S375" s="261"/>
      <c r="T375" s="26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3" t="s">
        <v>172</v>
      </c>
      <c r="AU375" s="263" t="s">
        <v>80</v>
      </c>
      <c r="AV375" s="14" t="s">
        <v>80</v>
      </c>
      <c r="AW375" s="14" t="s">
        <v>33</v>
      </c>
      <c r="AX375" s="14" t="s">
        <v>71</v>
      </c>
      <c r="AY375" s="263" t="s">
        <v>161</v>
      </c>
    </row>
    <row r="376" s="14" customFormat="1">
      <c r="A376" s="14"/>
      <c r="B376" s="253"/>
      <c r="C376" s="254"/>
      <c r="D376" s="239" t="s">
        <v>172</v>
      </c>
      <c r="E376" s="255" t="s">
        <v>19</v>
      </c>
      <c r="F376" s="256" t="s">
        <v>1259</v>
      </c>
      <c r="G376" s="254"/>
      <c r="H376" s="257">
        <v>8.0600000000000005</v>
      </c>
      <c r="I376" s="258"/>
      <c r="J376" s="254"/>
      <c r="K376" s="254"/>
      <c r="L376" s="259"/>
      <c r="M376" s="260"/>
      <c r="N376" s="261"/>
      <c r="O376" s="261"/>
      <c r="P376" s="261"/>
      <c r="Q376" s="261"/>
      <c r="R376" s="261"/>
      <c r="S376" s="261"/>
      <c r="T376" s="26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3" t="s">
        <v>172</v>
      </c>
      <c r="AU376" s="263" t="s">
        <v>80</v>
      </c>
      <c r="AV376" s="14" t="s">
        <v>80</v>
      </c>
      <c r="AW376" s="14" t="s">
        <v>33</v>
      </c>
      <c r="AX376" s="14" t="s">
        <v>71</v>
      </c>
      <c r="AY376" s="263" t="s">
        <v>161</v>
      </c>
    </row>
    <row r="377" s="14" customFormat="1">
      <c r="A377" s="14"/>
      <c r="B377" s="253"/>
      <c r="C377" s="254"/>
      <c r="D377" s="239" t="s">
        <v>172</v>
      </c>
      <c r="E377" s="255" t="s">
        <v>19</v>
      </c>
      <c r="F377" s="256" t="s">
        <v>1260</v>
      </c>
      <c r="G377" s="254"/>
      <c r="H377" s="257">
        <v>15.300000000000001</v>
      </c>
      <c r="I377" s="258"/>
      <c r="J377" s="254"/>
      <c r="K377" s="254"/>
      <c r="L377" s="259"/>
      <c r="M377" s="260"/>
      <c r="N377" s="261"/>
      <c r="O377" s="261"/>
      <c r="P377" s="261"/>
      <c r="Q377" s="261"/>
      <c r="R377" s="261"/>
      <c r="S377" s="261"/>
      <c r="T377" s="26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3" t="s">
        <v>172</v>
      </c>
      <c r="AU377" s="263" t="s">
        <v>80</v>
      </c>
      <c r="AV377" s="14" t="s">
        <v>80</v>
      </c>
      <c r="AW377" s="14" t="s">
        <v>33</v>
      </c>
      <c r="AX377" s="14" t="s">
        <v>71</v>
      </c>
      <c r="AY377" s="263" t="s">
        <v>161</v>
      </c>
    </row>
    <row r="378" s="14" customFormat="1">
      <c r="A378" s="14"/>
      <c r="B378" s="253"/>
      <c r="C378" s="254"/>
      <c r="D378" s="239" t="s">
        <v>172</v>
      </c>
      <c r="E378" s="255" t="s">
        <v>19</v>
      </c>
      <c r="F378" s="256" t="s">
        <v>1261</v>
      </c>
      <c r="G378" s="254"/>
      <c r="H378" s="257">
        <v>13.199999999999999</v>
      </c>
      <c r="I378" s="258"/>
      <c r="J378" s="254"/>
      <c r="K378" s="254"/>
      <c r="L378" s="259"/>
      <c r="M378" s="260"/>
      <c r="N378" s="261"/>
      <c r="O378" s="261"/>
      <c r="P378" s="261"/>
      <c r="Q378" s="261"/>
      <c r="R378" s="261"/>
      <c r="S378" s="261"/>
      <c r="T378" s="26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3" t="s">
        <v>172</v>
      </c>
      <c r="AU378" s="263" t="s">
        <v>80</v>
      </c>
      <c r="AV378" s="14" t="s">
        <v>80</v>
      </c>
      <c r="AW378" s="14" t="s">
        <v>33</v>
      </c>
      <c r="AX378" s="14" t="s">
        <v>71</v>
      </c>
      <c r="AY378" s="263" t="s">
        <v>161</v>
      </c>
    </row>
    <row r="379" s="14" customFormat="1">
      <c r="A379" s="14"/>
      <c r="B379" s="253"/>
      <c r="C379" s="254"/>
      <c r="D379" s="239" t="s">
        <v>172</v>
      </c>
      <c r="E379" s="255" t="s">
        <v>19</v>
      </c>
      <c r="F379" s="256" t="s">
        <v>1262</v>
      </c>
      <c r="G379" s="254"/>
      <c r="H379" s="257">
        <v>17.5</v>
      </c>
      <c r="I379" s="258"/>
      <c r="J379" s="254"/>
      <c r="K379" s="254"/>
      <c r="L379" s="259"/>
      <c r="M379" s="260"/>
      <c r="N379" s="261"/>
      <c r="O379" s="261"/>
      <c r="P379" s="261"/>
      <c r="Q379" s="261"/>
      <c r="R379" s="261"/>
      <c r="S379" s="261"/>
      <c r="T379" s="26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3" t="s">
        <v>172</v>
      </c>
      <c r="AU379" s="263" t="s">
        <v>80</v>
      </c>
      <c r="AV379" s="14" t="s">
        <v>80</v>
      </c>
      <c r="AW379" s="14" t="s">
        <v>33</v>
      </c>
      <c r="AX379" s="14" t="s">
        <v>71</v>
      </c>
      <c r="AY379" s="263" t="s">
        <v>161</v>
      </c>
    </row>
    <row r="380" s="15" customFormat="1">
      <c r="A380" s="15"/>
      <c r="B380" s="264"/>
      <c r="C380" s="265"/>
      <c r="D380" s="239" t="s">
        <v>172</v>
      </c>
      <c r="E380" s="266" t="s">
        <v>19</v>
      </c>
      <c r="F380" s="267" t="s">
        <v>177</v>
      </c>
      <c r="G380" s="265"/>
      <c r="H380" s="268">
        <v>236.893</v>
      </c>
      <c r="I380" s="269"/>
      <c r="J380" s="265"/>
      <c r="K380" s="265"/>
      <c r="L380" s="270"/>
      <c r="M380" s="271"/>
      <c r="N380" s="272"/>
      <c r="O380" s="272"/>
      <c r="P380" s="272"/>
      <c r="Q380" s="272"/>
      <c r="R380" s="272"/>
      <c r="S380" s="272"/>
      <c r="T380" s="273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4" t="s">
        <v>172</v>
      </c>
      <c r="AU380" s="274" t="s">
        <v>80</v>
      </c>
      <c r="AV380" s="15" t="s">
        <v>168</v>
      </c>
      <c r="AW380" s="15" t="s">
        <v>33</v>
      </c>
      <c r="AX380" s="15" t="s">
        <v>78</v>
      </c>
      <c r="AY380" s="274" t="s">
        <v>161</v>
      </c>
    </row>
    <row r="381" s="2" customFormat="1" ht="21.75" customHeight="1">
      <c r="A381" s="38"/>
      <c r="B381" s="39"/>
      <c r="C381" s="275" t="s">
        <v>337</v>
      </c>
      <c r="D381" s="275" t="s">
        <v>305</v>
      </c>
      <c r="E381" s="276" t="s">
        <v>1263</v>
      </c>
      <c r="F381" s="277" t="s">
        <v>1264</v>
      </c>
      <c r="G381" s="278" t="s">
        <v>201</v>
      </c>
      <c r="H381" s="279">
        <v>260.58199999999999</v>
      </c>
      <c r="I381" s="280"/>
      <c r="J381" s="281">
        <f>ROUND(I381*H381,2)</f>
        <v>0</v>
      </c>
      <c r="K381" s="277" t="s">
        <v>167</v>
      </c>
      <c r="L381" s="282"/>
      <c r="M381" s="283" t="s">
        <v>19</v>
      </c>
      <c r="N381" s="284" t="s">
        <v>42</v>
      </c>
      <c r="O381" s="84"/>
      <c r="P381" s="235">
        <f>O381*H381</f>
        <v>0</v>
      </c>
      <c r="Q381" s="235">
        <v>0.0028999999999999998</v>
      </c>
      <c r="R381" s="235">
        <f>Q381*H381</f>
        <v>0.75568779999999991</v>
      </c>
      <c r="S381" s="235">
        <v>0</v>
      </c>
      <c r="T381" s="23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7" t="s">
        <v>213</v>
      </c>
      <c r="AT381" s="237" t="s">
        <v>305</v>
      </c>
      <c r="AU381" s="237" t="s">
        <v>80</v>
      </c>
      <c r="AY381" s="17" t="s">
        <v>161</v>
      </c>
      <c r="BE381" s="238">
        <f>IF(N381="základní",J381,0)</f>
        <v>0</v>
      </c>
      <c r="BF381" s="238">
        <f>IF(N381="snížená",J381,0)</f>
        <v>0</v>
      </c>
      <c r="BG381" s="238">
        <f>IF(N381="zákl. přenesená",J381,0)</f>
        <v>0</v>
      </c>
      <c r="BH381" s="238">
        <f>IF(N381="sníž. přenesená",J381,0)</f>
        <v>0</v>
      </c>
      <c r="BI381" s="238">
        <f>IF(N381="nulová",J381,0)</f>
        <v>0</v>
      </c>
      <c r="BJ381" s="17" t="s">
        <v>78</v>
      </c>
      <c r="BK381" s="238">
        <f>ROUND(I381*H381,2)</f>
        <v>0</v>
      </c>
      <c r="BL381" s="17" t="s">
        <v>168</v>
      </c>
      <c r="BM381" s="237" t="s">
        <v>1265</v>
      </c>
    </row>
    <row r="382" s="14" customFormat="1">
      <c r="A382" s="14"/>
      <c r="B382" s="253"/>
      <c r="C382" s="254"/>
      <c r="D382" s="239" t="s">
        <v>172</v>
      </c>
      <c r="E382" s="254"/>
      <c r="F382" s="256" t="s">
        <v>1266</v>
      </c>
      <c r="G382" s="254"/>
      <c r="H382" s="257">
        <v>260.58199999999999</v>
      </c>
      <c r="I382" s="258"/>
      <c r="J382" s="254"/>
      <c r="K382" s="254"/>
      <c r="L382" s="259"/>
      <c r="M382" s="260"/>
      <c r="N382" s="261"/>
      <c r="O382" s="261"/>
      <c r="P382" s="261"/>
      <c r="Q382" s="261"/>
      <c r="R382" s="261"/>
      <c r="S382" s="261"/>
      <c r="T382" s="26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3" t="s">
        <v>172</v>
      </c>
      <c r="AU382" s="263" t="s">
        <v>80</v>
      </c>
      <c r="AV382" s="14" t="s">
        <v>80</v>
      </c>
      <c r="AW382" s="14" t="s">
        <v>4</v>
      </c>
      <c r="AX382" s="14" t="s">
        <v>78</v>
      </c>
      <c r="AY382" s="263" t="s">
        <v>161</v>
      </c>
    </row>
    <row r="383" s="2" customFormat="1" ht="21.75" customHeight="1">
      <c r="A383" s="38"/>
      <c r="B383" s="39"/>
      <c r="C383" s="226" t="s">
        <v>342</v>
      </c>
      <c r="D383" s="226" t="s">
        <v>163</v>
      </c>
      <c r="E383" s="227" t="s">
        <v>1267</v>
      </c>
      <c r="F383" s="228" t="s">
        <v>1268</v>
      </c>
      <c r="G383" s="229" t="s">
        <v>210</v>
      </c>
      <c r="H383" s="230">
        <v>6</v>
      </c>
      <c r="I383" s="231"/>
      <c r="J383" s="232">
        <f>ROUND(I383*H383,2)</f>
        <v>0</v>
      </c>
      <c r="K383" s="228" t="s">
        <v>167</v>
      </c>
      <c r="L383" s="44"/>
      <c r="M383" s="233" t="s">
        <v>19</v>
      </c>
      <c r="N383" s="234" t="s">
        <v>42</v>
      </c>
      <c r="O383" s="84"/>
      <c r="P383" s="235">
        <f>O383*H383</f>
        <v>0</v>
      </c>
      <c r="Q383" s="235">
        <v>0</v>
      </c>
      <c r="R383" s="235">
        <f>Q383*H383</f>
        <v>0</v>
      </c>
      <c r="S383" s="235">
        <v>1.9199999999999999</v>
      </c>
      <c r="T383" s="236">
        <f>S383*H383</f>
        <v>11.52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7" t="s">
        <v>168</v>
      </c>
      <c r="AT383" s="237" t="s">
        <v>163</v>
      </c>
      <c r="AU383" s="237" t="s">
        <v>80</v>
      </c>
      <c r="AY383" s="17" t="s">
        <v>161</v>
      </c>
      <c r="BE383" s="238">
        <f>IF(N383="základní",J383,0)</f>
        <v>0</v>
      </c>
      <c r="BF383" s="238">
        <f>IF(N383="snížená",J383,0)</f>
        <v>0</v>
      </c>
      <c r="BG383" s="238">
        <f>IF(N383="zákl. přenesená",J383,0)</f>
        <v>0</v>
      </c>
      <c r="BH383" s="238">
        <f>IF(N383="sníž. přenesená",J383,0)</f>
        <v>0</v>
      </c>
      <c r="BI383" s="238">
        <f>IF(N383="nulová",J383,0)</f>
        <v>0</v>
      </c>
      <c r="BJ383" s="17" t="s">
        <v>78</v>
      </c>
      <c r="BK383" s="238">
        <f>ROUND(I383*H383,2)</f>
        <v>0</v>
      </c>
      <c r="BL383" s="17" t="s">
        <v>168</v>
      </c>
      <c r="BM383" s="237" t="s">
        <v>1269</v>
      </c>
    </row>
    <row r="384" s="2" customFormat="1" ht="21.75" customHeight="1">
      <c r="A384" s="38"/>
      <c r="B384" s="39"/>
      <c r="C384" s="226" t="s">
        <v>346</v>
      </c>
      <c r="D384" s="226" t="s">
        <v>163</v>
      </c>
      <c r="E384" s="227" t="s">
        <v>1270</v>
      </c>
      <c r="F384" s="228" t="s">
        <v>1271</v>
      </c>
      <c r="G384" s="229" t="s">
        <v>511</v>
      </c>
      <c r="H384" s="230">
        <v>19</v>
      </c>
      <c r="I384" s="231"/>
      <c r="J384" s="232">
        <f>ROUND(I384*H384,2)</f>
        <v>0</v>
      </c>
      <c r="K384" s="228" t="s">
        <v>167</v>
      </c>
      <c r="L384" s="44"/>
      <c r="M384" s="233" t="s">
        <v>19</v>
      </c>
      <c r="N384" s="234" t="s">
        <v>42</v>
      </c>
      <c r="O384" s="84"/>
      <c r="P384" s="235">
        <f>O384*H384</f>
        <v>0</v>
      </c>
      <c r="Q384" s="235">
        <v>0.46009040600000001</v>
      </c>
      <c r="R384" s="235">
        <f>Q384*H384</f>
        <v>8.741717714</v>
      </c>
      <c r="S384" s="235">
        <v>0</v>
      </c>
      <c r="T384" s="236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7" t="s">
        <v>168</v>
      </c>
      <c r="AT384" s="237" t="s">
        <v>163</v>
      </c>
      <c r="AU384" s="237" t="s">
        <v>80</v>
      </c>
      <c r="AY384" s="17" t="s">
        <v>161</v>
      </c>
      <c r="BE384" s="238">
        <f>IF(N384="základní",J384,0)</f>
        <v>0</v>
      </c>
      <c r="BF384" s="238">
        <f>IF(N384="snížená",J384,0)</f>
        <v>0</v>
      </c>
      <c r="BG384" s="238">
        <f>IF(N384="zákl. přenesená",J384,0)</f>
        <v>0</v>
      </c>
      <c r="BH384" s="238">
        <f>IF(N384="sníž. přenesená",J384,0)</f>
        <v>0</v>
      </c>
      <c r="BI384" s="238">
        <f>IF(N384="nulová",J384,0)</f>
        <v>0</v>
      </c>
      <c r="BJ384" s="17" t="s">
        <v>78</v>
      </c>
      <c r="BK384" s="238">
        <f>ROUND(I384*H384,2)</f>
        <v>0</v>
      </c>
      <c r="BL384" s="17" t="s">
        <v>168</v>
      </c>
      <c r="BM384" s="237" t="s">
        <v>1272</v>
      </c>
    </row>
    <row r="385" s="14" customFormat="1">
      <c r="A385" s="14"/>
      <c r="B385" s="253"/>
      <c r="C385" s="254"/>
      <c r="D385" s="239" t="s">
        <v>172</v>
      </c>
      <c r="E385" s="255" t="s">
        <v>19</v>
      </c>
      <c r="F385" s="256" t="s">
        <v>1273</v>
      </c>
      <c r="G385" s="254"/>
      <c r="H385" s="257">
        <v>19</v>
      </c>
      <c r="I385" s="258"/>
      <c r="J385" s="254"/>
      <c r="K385" s="254"/>
      <c r="L385" s="259"/>
      <c r="M385" s="260"/>
      <c r="N385" s="261"/>
      <c r="O385" s="261"/>
      <c r="P385" s="261"/>
      <c r="Q385" s="261"/>
      <c r="R385" s="261"/>
      <c r="S385" s="261"/>
      <c r="T385" s="26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3" t="s">
        <v>172</v>
      </c>
      <c r="AU385" s="263" t="s">
        <v>80</v>
      </c>
      <c r="AV385" s="14" t="s">
        <v>80</v>
      </c>
      <c r="AW385" s="14" t="s">
        <v>33</v>
      </c>
      <c r="AX385" s="14" t="s">
        <v>78</v>
      </c>
      <c r="AY385" s="263" t="s">
        <v>161</v>
      </c>
    </row>
    <row r="386" s="2" customFormat="1" ht="21.75" customHeight="1">
      <c r="A386" s="38"/>
      <c r="B386" s="39"/>
      <c r="C386" s="226" t="s">
        <v>351</v>
      </c>
      <c r="D386" s="226" t="s">
        <v>163</v>
      </c>
      <c r="E386" s="227" t="s">
        <v>1274</v>
      </c>
      <c r="F386" s="228" t="s">
        <v>1275</v>
      </c>
      <c r="G386" s="229" t="s">
        <v>201</v>
      </c>
      <c r="H386" s="230">
        <v>236.893</v>
      </c>
      <c r="I386" s="231"/>
      <c r="J386" s="232">
        <f>ROUND(I386*H386,2)</f>
        <v>0</v>
      </c>
      <c r="K386" s="228" t="s">
        <v>167</v>
      </c>
      <c r="L386" s="44"/>
      <c r="M386" s="233" t="s">
        <v>19</v>
      </c>
      <c r="N386" s="234" t="s">
        <v>42</v>
      </c>
      <c r="O386" s="84"/>
      <c r="P386" s="235">
        <f>O386*H386</f>
        <v>0</v>
      </c>
      <c r="Q386" s="235">
        <v>0</v>
      </c>
      <c r="R386" s="235">
        <f>Q386*H386</f>
        <v>0</v>
      </c>
      <c r="S386" s="235">
        <v>0</v>
      </c>
      <c r="T386" s="236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7" t="s">
        <v>168</v>
      </c>
      <c r="AT386" s="237" t="s">
        <v>163</v>
      </c>
      <c r="AU386" s="237" t="s">
        <v>80</v>
      </c>
      <c r="AY386" s="17" t="s">
        <v>161</v>
      </c>
      <c r="BE386" s="238">
        <f>IF(N386="základní",J386,0)</f>
        <v>0</v>
      </c>
      <c r="BF386" s="238">
        <f>IF(N386="snížená",J386,0)</f>
        <v>0</v>
      </c>
      <c r="BG386" s="238">
        <f>IF(N386="zákl. přenesená",J386,0)</f>
        <v>0</v>
      </c>
      <c r="BH386" s="238">
        <f>IF(N386="sníž. přenesená",J386,0)</f>
        <v>0</v>
      </c>
      <c r="BI386" s="238">
        <f>IF(N386="nulová",J386,0)</f>
        <v>0</v>
      </c>
      <c r="BJ386" s="17" t="s">
        <v>78</v>
      </c>
      <c r="BK386" s="238">
        <f>ROUND(I386*H386,2)</f>
        <v>0</v>
      </c>
      <c r="BL386" s="17" t="s">
        <v>168</v>
      </c>
      <c r="BM386" s="237" t="s">
        <v>1276</v>
      </c>
    </row>
    <row r="387" s="2" customFormat="1" ht="21.75" customHeight="1">
      <c r="A387" s="38"/>
      <c r="B387" s="39"/>
      <c r="C387" s="226" t="s">
        <v>356</v>
      </c>
      <c r="D387" s="226" t="s">
        <v>163</v>
      </c>
      <c r="E387" s="227" t="s">
        <v>1277</v>
      </c>
      <c r="F387" s="228" t="s">
        <v>1278</v>
      </c>
      <c r="G387" s="229" t="s">
        <v>511</v>
      </c>
      <c r="H387" s="230">
        <v>32</v>
      </c>
      <c r="I387" s="231"/>
      <c r="J387" s="232">
        <f>ROUND(I387*H387,2)</f>
        <v>0</v>
      </c>
      <c r="K387" s="228" t="s">
        <v>167</v>
      </c>
      <c r="L387" s="44"/>
      <c r="M387" s="233" t="s">
        <v>19</v>
      </c>
      <c r="N387" s="234" t="s">
        <v>42</v>
      </c>
      <c r="O387" s="84"/>
      <c r="P387" s="235">
        <f>O387*H387</f>
        <v>0</v>
      </c>
      <c r="Q387" s="235">
        <v>0.010186000000000001</v>
      </c>
      <c r="R387" s="235">
        <f>Q387*H387</f>
        <v>0.32595200000000002</v>
      </c>
      <c r="S387" s="235">
        <v>0</v>
      </c>
      <c r="T387" s="23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7" t="s">
        <v>168</v>
      </c>
      <c r="AT387" s="237" t="s">
        <v>163</v>
      </c>
      <c r="AU387" s="237" t="s">
        <v>80</v>
      </c>
      <c r="AY387" s="17" t="s">
        <v>161</v>
      </c>
      <c r="BE387" s="238">
        <f>IF(N387="základní",J387,0)</f>
        <v>0</v>
      </c>
      <c r="BF387" s="238">
        <f>IF(N387="snížená",J387,0)</f>
        <v>0</v>
      </c>
      <c r="BG387" s="238">
        <f>IF(N387="zákl. přenesená",J387,0)</f>
        <v>0</v>
      </c>
      <c r="BH387" s="238">
        <f>IF(N387="sníž. přenesená",J387,0)</f>
        <v>0</v>
      </c>
      <c r="BI387" s="238">
        <f>IF(N387="nulová",J387,0)</f>
        <v>0</v>
      </c>
      <c r="BJ387" s="17" t="s">
        <v>78</v>
      </c>
      <c r="BK387" s="238">
        <f>ROUND(I387*H387,2)</f>
        <v>0</v>
      </c>
      <c r="BL387" s="17" t="s">
        <v>168</v>
      </c>
      <c r="BM387" s="237" t="s">
        <v>1279</v>
      </c>
    </row>
    <row r="388" s="14" customFormat="1">
      <c r="A388" s="14"/>
      <c r="B388" s="253"/>
      <c r="C388" s="254"/>
      <c r="D388" s="239" t="s">
        <v>172</v>
      </c>
      <c r="E388" s="255" t="s">
        <v>19</v>
      </c>
      <c r="F388" s="256" t="s">
        <v>1280</v>
      </c>
      <c r="G388" s="254"/>
      <c r="H388" s="257">
        <v>32</v>
      </c>
      <c r="I388" s="258"/>
      <c r="J388" s="254"/>
      <c r="K388" s="254"/>
      <c r="L388" s="259"/>
      <c r="M388" s="260"/>
      <c r="N388" s="261"/>
      <c r="O388" s="261"/>
      <c r="P388" s="261"/>
      <c r="Q388" s="261"/>
      <c r="R388" s="261"/>
      <c r="S388" s="261"/>
      <c r="T388" s="26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3" t="s">
        <v>172</v>
      </c>
      <c r="AU388" s="263" t="s">
        <v>80</v>
      </c>
      <c r="AV388" s="14" t="s">
        <v>80</v>
      </c>
      <c r="AW388" s="14" t="s">
        <v>33</v>
      </c>
      <c r="AX388" s="14" t="s">
        <v>78</v>
      </c>
      <c r="AY388" s="263" t="s">
        <v>161</v>
      </c>
    </row>
    <row r="389" s="2" customFormat="1" ht="16.5" customHeight="1">
      <c r="A389" s="38"/>
      <c r="B389" s="39"/>
      <c r="C389" s="275" t="s">
        <v>362</v>
      </c>
      <c r="D389" s="275" t="s">
        <v>305</v>
      </c>
      <c r="E389" s="276" t="s">
        <v>1281</v>
      </c>
      <c r="F389" s="277" t="s">
        <v>1282</v>
      </c>
      <c r="G389" s="278" t="s">
        <v>511</v>
      </c>
      <c r="H389" s="279">
        <v>16</v>
      </c>
      <c r="I389" s="280"/>
      <c r="J389" s="281">
        <f>ROUND(I389*H389,2)</f>
        <v>0</v>
      </c>
      <c r="K389" s="277" t="s">
        <v>167</v>
      </c>
      <c r="L389" s="282"/>
      <c r="M389" s="283" t="s">
        <v>19</v>
      </c>
      <c r="N389" s="284" t="s">
        <v>42</v>
      </c>
      <c r="O389" s="84"/>
      <c r="P389" s="235">
        <f>O389*H389</f>
        <v>0</v>
      </c>
      <c r="Q389" s="235">
        <v>0.058000000000000003</v>
      </c>
      <c r="R389" s="235">
        <f>Q389*H389</f>
        <v>0.92800000000000005</v>
      </c>
      <c r="S389" s="235">
        <v>0</v>
      </c>
      <c r="T389" s="236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7" t="s">
        <v>213</v>
      </c>
      <c r="AT389" s="237" t="s">
        <v>305</v>
      </c>
      <c r="AU389" s="237" t="s">
        <v>80</v>
      </c>
      <c r="AY389" s="17" t="s">
        <v>161</v>
      </c>
      <c r="BE389" s="238">
        <f>IF(N389="základní",J389,0)</f>
        <v>0</v>
      </c>
      <c r="BF389" s="238">
        <f>IF(N389="snížená",J389,0)</f>
        <v>0</v>
      </c>
      <c r="BG389" s="238">
        <f>IF(N389="zákl. přenesená",J389,0)</f>
        <v>0</v>
      </c>
      <c r="BH389" s="238">
        <f>IF(N389="sníž. přenesená",J389,0)</f>
        <v>0</v>
      </c>
      <c r="BI389" s="238">
        <f>IF(N389="nulová",J389,0)</f>
        <v>0</v>
      </c>
      <c r="BJ389" s="17" t="s">
        <v>78</v>
      </c>
      <c r="BK389" s="238">
        <f>ROUND(I389*H389,2)</f>
        <v>0</v>
      </c>
      <c r="BL389" s="17" t="s">
        <v>168</v>
      </c>
      <c r="BM389" s="237" t="s">
        <v>1283</v>
      </c>
    </row>
    <row r="390" s="2" customFormat="1" ht="21.75" customHeight="1">
      <c r="A390" s="38"/>
      <c r="B390" s="39"/>
      <c r="C390" s="275" t="s">
        <v>374</v>
      </c>
      <c r="D390" s="275" t="s">
        <v>305</v>
      </c>
      <c r="E390" s="276" t="s">
        <v>1284</v>
      </c>
      <c r="F390" s="277" t="s">
        <v>1285</v>
      </c>
      <c r="G390" s="278" t="s">
        <v>511</v>
      </c>
      <c r="H390" s="279">
        <v>16</v>
      </c>
      <c r="I390" s="280"/>
      <c r="J390" s="281">
        <f>ROUND(I390*H390,2)</f>
        <v>0</v>
      </c>
      <c r="K390" s="277" t="s">
        <v>793</v>
      </c>
      <c r="L390" s="282"/>
      <c r="M390" s="283" t="s">
        <v>19</v>
      </c>
      <c r="N390" s="284" t="s">
        <v>42</v>
      </c>
      <c r="O390" s="84"/>
      <c r="P390" s="235">
        <f>O390*H390</f>
        <v>0</v>
      </c>
      <c r="Q390" s="235">
        <v>0.080000000000000002</v>
      </c>
      <c r="R390" s="235">
        <f>Q390*H390</f>
        <v>1.28</v>
      </c>
      <c r="S390" s="235">
        <v>0</v>
      </c>
      <c r="T390" s="236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7" t="s">
        <v>213</v>
      </c>
      <c r="AT390" s="237" t="s">
        <v>305</v>
      </c>
      <c r="AU390" s="237" t="s">
        <v>80</v>
      </c>
      <c r="AY390" s="17" t="s">
        <v>161</v>
      </c>
      <c r="BE390" s="238">
        <f>IF(N390="základní",J390,0)</f>
        <v>0</v>
      </c>
      <c r="BF390" s="238">
        <f>IF(N390="snížená",J390,0)</f>
        <v>0</v>
      </c>
      <c r="BG390" s="238">
        <f>IF(N390="zákl. přenesená",J390,0)</f>
        <v>0</v>
      </c>
      <c r="BH390" s="238">
        <f>IF(N390="sníž. přenesená",J390,0)</f>
        <v>0</v>
      </c>
      <c r="BI390" s="238">
        <f>IF(N390="nulová",J390,0)</f>
        <v>0</v>
      </c>
      <c r="BJ390" s="17" t="s">
        <v>78</v>
      </c>
      <c r="BK390" s="238">
        <f>ROUND(I390*H390,2)</f>
        <v>0</v>
      </c>
      <c r="BL390" s="17" t="s">
        <v>168</v>
      </c>
      <c r="BM390" s="237" t="s">
        <v>1286</v>
      </c>
    </row>
    <row r="391" s="2" customFormat="1" ht="21.75" customHeight="1">
      <c r="A391" s="38"/>
      <c r="B391" s="39"/>
      <c r="C391" s="226" t="s">
        <v>379</v>
      </c>
      <c r="D391" s="226" t="s">
        <v>163</v>
      </c>
      <c r="E391" s="227" t="s">
        <v>1287</v>
      </c>
      <c r="F391" s="228" t="s">
        <v>1288</v>
      </c>
      <c r="G391" s="229" t="s">
        <v>511</v>
      </c>
      <c r="H391" s="230">
        <v>16</v>
      </c>
      <c r="I391" s="231"/>
      <c r="J391" s="232">
        <f>ROUND(I391*H391,2)</f>
        <v>0</v>
      </c>
      <c r="K391" s="228" t="s">
        <v>167</v>
      </c>
      <c r="L391" s="44"/>
      <c r="M391" s="233" t="s">
        <v>19</v>
      </c>
      <c r="N391" s="234" t="s">
        <v>42</v>
      </c>
      <c r="O391" s="84"/>
      <c r="P391" s="235">
        <f>O391*H391</f>
        <v>0</v>
      </c>
      <c r="Q391" s="235">
        <v>0.028538000000000001</v>
      </c>
      <c r="R391" s="235">
        <f>Q391*H391</f>
        <v>0.45660800000000001</v>
      </c>
      <c r="S391" s="235">
        <v>0</v>
      </c>
      <c r="T391" s="236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7" t="s">
        <v>168</v>
      </c>
      <c r="AT391" s="237" t="s">
        <v>163</v>
      </c>
      <c r="AU391" s="237" t="s">
        <v>80</v>
      </c>
      <c r="AY391" s="17" t="s">
        <v>161</v>
      </c>
      <c r="BE391" s="238">
        <f>IF(N391="základní",J391,0)</f>
        <v>0</v>
      </c>
      <c r="BF391" s="238">
        <f>IF(N391="snížená",J391,0)</f>
        <v>0</v>
      </c>
      <c r="BG391" s="238">
        <f>IF(N391="zákl. přenesená",J391,0)</f>
        <v>0</v>
      </c>
      <c r="BH391" s="238">
        <f>IF(N391="sníž. přenesená",J391,0)</f>
        <v>0</v>
      </c>
      <c r="BI391" s="238">
        <f>IF(N391="nulová",J391,0)</f>
        <v>0</v>
      </c>
      <c r="BJ391" s="17" t="s">
        <v>78</v>
      </c>
      <c r="BK391" s="238">
        <f>ROUND(I391*H391,2)</f>
        <v>0</v>
      </c>
      <c r="BL391" s="17" t="s">
        <v>168</v>
      </c>
      <c r="BM391" s="237" t="s">
        <v>1289</v>
      </c>
    </row>
    <row r="392" s="2" customFormat="1" ht="21.75" customHeight="1">
      <c r="A392" s="38"/>
      <c r="B392" s="39"/>
      <c r="C392" s="275" t="s">
        <v>389</v>
      </c>
      <c r="D392" s="275" t="s">
        <v>305</v>
      </c>
      <c r="E392" s="276" t="s">
        <v>1290</v>
      </c>
      <c r="F392" s="277" t="s">
        <v>1291</v>
      </c>
      <c r="G392" s="278" t="s">
        <v>511</v>
      </c>
      <c r="H392" s="279">
        <v>16</v>
      </c>
      <c r="I392" s="280"/>
      <c r="J392" s="281">
        <f>ROUND(I392*H392,2)</f>
        <v>0</v>
      </c>
      <c r="K392" s="277" t="s">
        <v>167</v>
      </c>
      <c r="L392" s="282"/>
      <c r="M392" s="283" t="s">
        <v>19</v>
      </c>
      <c r="N392" s="284" t="s">
        <v>42</v>
      </c>
      <c r="O392" s="84"/>
      <c r="P392" s="235">
        <f>O392*H392</f>
        <v>0</v>
      </c>
      <c r="Q392" s="235">
        <v>0.071999999999999995</v>
      </c>
      <c r="R392" s="235">
        <f>Q392*H392</f>
        <v>1.1519999999999999</v>
      </c>
      <c r="S392" s="235">
        <v>0</v>
      </c>
      <c r="T392" s="236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7" t="s">
        <v>213</v>
      </c>
      <c r="AT392" s="237" t="s">
        <v>305</v>
      </c>
      <c r="AU392" s="237" t="s">
        <v>80</v>
      </c>
      <c r="AY392" s="17" t="s">
        <v>161</v>
      </c>
      <c r="BE392" s="238">
        <f>IF(N392="základní",J392,0)</f>
        <v>0</v>
      </c>
      <c r="BF392" s="238">
        <f>IF(N392="snížená",J392,0)</f>
        <v>0</v>
      </c>
      <c r="BG392" s="238">
        <f>IF(N392="zákl. přenesená",J392,0)</f>
        <v>0</v>
      </c>
      <c r="BH392" s="238">
        <f>IF(N392="sníž. přenesená",J392,0)</f>
        <v>0</v>
      </c>
      <c r="BI392" s="238">
        <f>IF(N392="nulová",J392,0)</f>
        <v>0</v>
      </c>
      <c r="BJ392" s="17" t="s">
        <v>78</v>
      </c>
      <c r="BK392" s="238">
        <f>ROUND(I392*H392,2)</f>
        <v>0</v>
      </c>
      <c r="BL392" s="17" t="s">
        <v>168</v>
      </c>
      <c r="BM392" s="237" t="s">
        <v>1292</v>
      </c>
    </row>
    <row r="393" s="2" customFormat="1" ht="21.75" customHeight="1">
      <c r="A393" s="38"/>
      <c r="B393" s="39"/>
      <c r="C393" s="275" t="s">
        <v>398</v>
      </c>
      <c r="D393" s="275" t="s">
        <v>305</v>
      </c>
      <c r="E393" s="276" t="s">
        <v>1293</v>
      </c>
      <c r="F393" s="277" t="s">
        <v>1294</v>
      </c>
      <c r="G393" s="278" t="s">
        <v>511</v>
      </c>
      <c r="H393" s="279">
        <v>48</v>
      </c>
      <c r="I393" s="280"/>
      <c r="J393" s="281">
        <f>ROUND(I393*H393,2)</f>
        <v>0</v>
      </c>
      <c r="K393" s="277" t="s">
        <v>793</v>
      </c>
      <c r="L393" s="282"/>
      <c r="M393" s="283" t="s">
        <v>19</v>
      </c>
      <c r="N393" s="284" t="s">
        <v>42</v>
      </c>
      <c r="O393" s="84"/>
      <c r="P393" s="235">
        <f>O393*H393</f>
        <v>0</v>
      </c>
      <c r="Q393" s="235">
        <v>0.002</v>
      </c>
      <c r="R393" s="235">
        <f>Q393*H393</f>
        <v>0.096000000000000002</v>
      </c>
      <c r="S393" s="235">
        <v>0</v>
      </c>
      <c r="T393" s="23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7" t="s">
        <v>213</v>
      </c>
      <c r="AT393" s="237" t="s">
        <v>305</v>
      </c>
      <c r="AU393" s="237" t="s">
        <v>80</v>
      </c>
      <c r="AY393" s="17" t="s">
        <v>161</v>
      </c>
      <c r="BE393" s="238">
        <f>IF(N393="základní",J393,0)</f>
        <v>0</v>
      </c>
      <c r="BF393" s="238">
        <f>IF(N393="snížená",J393,0)</f>
        <v>0</v>
      </c>
      <c r="BG393" s="238">
        <f>IF(N393="zákl. přenesená",J393,0)</f>
        <v>0</v>
      </c>
      <c r="BH393" s="238">
        <f>IF(N393="sníž. přenesená",J393,0)</f>
        <v>0</v>
      </c>
      <c r="BI393" s="238">
        <f>IF(N393="nulová",J393,0)</f>
        <v>0</v>
      </c>
      <c r="BJ393" s="17" t="s">
        <v>78</v>
      </c>
      <c r="BK393" s="238">
        <f>ROUND(I393*H393,2)</f>
        <v>0</v>
      </c>
      <c r="BL393" s="17" t="s">
        <v>168</v>
      </c>
      <c r="BM393" s="237" t="s">
        <v>1295</v>
      </c>
    </row>
    <row r="394" s="14" customFormat="1">
      <c r="A394" s="14"/>
      <c r="B394" s="253"/>
      <c r="C394" s="254"/>
      <c r="D394" s="239" t="s">
        <v>172</v>
      </c>
      <c r="E394" s="255" t="s">
        <v>19</v>
      </c>
      <c r="F394" s="256" t="s">
        <v>1296</v>
      </c>
      <c r="G394" s="254"/>
      <c r="H394" s="257">
        <v>48</v>
      </c>
      <c r="I394" s="258"/>
      <c r="J394" s="254"/>
      <c r="K394" s="254"/>
      <c r="L394" s="259"/>
      <c r="M394" s="260"/>
      <c r="N394" s="261"/>
      <c r="O394" s="261"/>
      <c r="P394" s="261"/>
      <c r="Q394" s="261"/>
      <c r="R394" s="261"/>
      <c r="S394" s="261"/>
      <c r="T394" s="26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3" t="s">
        <v>172</v>
      </c>
      <c r="AU394" s="263" t="s">
        <v>80</v>
      </c>
      <c r="AV394" s="14" t="s">
        <v>80</v>
      </c>
      <c r="AW394" s="14" t="s">
        <v>33</v>
      </c>
      <c r="AX394" s="14" t="s">
        <v>78</v>
      </c>
      <c r="AY394" s="263" t="s">
        <v>161</v>
      </c>
    </row>
    <row r="395" s="2" customFormat="1" ht="21.75" customHeight="1">
      <c r="A395" s="38"/>
      <c r="B395" s="39"/>
      <c r="C395" s="226" t="s">
        <v>402</v>
      </c>
      <c r="D395" s="226" t="s">
        <v>163</v>
      </c>
      <c r="E395" s="227" t="s">
        <v>1297</v>
      </c>
      <c r="F395" s="228" t="s">
        <v>1298</v>
      </c>
      <c r="G395" s="229" t="s">
        <v>511</v>
      </c>
      <c r="H395" s="230">
        <v>6</v>
      </c>
      <c r="I395" s="231"/>
      <c r="J395" s="232">
        <f>ROUND(I395*H395,2)</f>
        <v>0</v>
      </c>
      <c r="K395" s="228" t="s">
        <v>167</v>
      </c>
      <c r="L395" s="44"/>
      <c r="M395" s="233" t="s">
        <v>19</v>
      </c>
      <c r="N395" s="234" t="s">
        <v>42</v>
      </c>
      <c r="O395" s="84"/>
      <c r="P395" s="235">
        <f>O395*H395</f>
        <v>0</v>
      </c>
      <c r="Q395" s="235">
        <v>0</v>
      </c>
      <c r="R395" s="235">
        <f>Q395*H395</f>
        <v>0</v>
      </c>
      <c r="S395" s="235">
        <v>0.10000000000000001</v>
      </c>
      <c r="T395" s="236">
        <f>S395*H395</f>
        <v>0.60000000000000009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7" t="s">
        <v>168</v>
      </c>
      <c r="AT395" s="237" t="s">
        <v>163</v>
      </c>
      <c r="AU395" s="237" t="s">
        <v>80</v>
      </c>
      <c r="AY395" s="17" t="s">
        <v>161</v>
      </c>
      <c r="BE395" s="238">
        <f>IF(N395="základní",J395,0)</f>
        <v>0</v>
      </c>
      <c r="BF395" s="238">
        <f>IF(N395="snížená",J395,0)</f>
        <v>0</v>
      </c>
      <c r="BG395" s="238">
        <f>IF(N395="zákl. přenesená",J395,0)</f>
        <v>0</v>
      </c>
      <c r="BH395" s="238">
        <f>IF(N395="sníž. přenesená",J395,0)</f>
        <v>0</v>
      </c>
      <c r="BI395" s="238">
        <f>IF(N395="nulová",J395,0)</f>
        <v>0</v>
      </c>
      <c r="BJ395" s="17" t="s">
        <v>78</v>
      </c>
      <c r="BK395" s="238">
        <f>ROUND(I395*H395,2)</f>
        <v>0</v>
      </c>
      <c r="BL395" s="17" t="s">
        <v>168</v>
      </c>
      <c r="BM395" s="237" t="s">
        <v>1299</v>
      </c>
    </row>
    <row r="396" s="2" customFormat="1" ht="21.75" customHeight="1">
      <c r="A396" s="38"/>
      <c r="B396" s="39"/>
      <c r="C396" s="226" t="s">
        <v>407</v>
      </c>
      <c r="D396" s="226" t="s">
        <v>163</v>
      </c>
      <c r="E396" s="227" t="s">
        <v>1300</v>
      </c>
      <c r="F396" s="228" t="s">
        <v>1301</v>
      </c>
      <c r="G396" s="229" t="s">
        <v>511</v>
      </c>
      <c r="H396" s="230">
        <v>16</v>
      </c>
      <c r="I396" s="231"/>
      <c r="J396" s="232">
        <f>ROUND(I396*H396,2)</f>
        <v>0</v>
      </c>
      <c r="K396" s="228" t="s">
        <v>167</v>
      </c>
      <c r="L396" s="44"/>
      <c r="M396" s="233" t="s">
        <v>19</v>
      </c>
      <c r="N396" s="234" t="s">
        <v>42</v>
      </c>
      <c r="O396" s="84"/>
      <c r="P396" s="235">
        <f>O396*H396</f>
        <v>0</v>
      </c>
      <c r="Q396" s="235">
        <v>0.21734000000000001</v>
      </c>
      <c r="R396" s="235">
        <f>Q396*H396</f>
        <v>3.4774400000000001</v>
      </c>
      <c r="S396" s="235">
        <v>0</v>
      </c>
      <c r="T396" s="236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7" t="s">
        <v>168</v>
      </c>
      <c r="AT396" s="237" t="s">
        <v>163</v>
      </c>
      <c r="AU396" s="237" t="s">
        <v>80</v>
      </c>
      <c r="AY396" s="17" t="s">
        <v>161</v>
      </c>
      <c r="BE396" s="238">
        <f>IF(N396="základní",J396,0)</f>
        <v>0</v>
      </c>
      <c r="BF396" s="238">
        <f>IF(N396="snížená",J396,0)</f>
        <v>0</v>
      </c>
      <c r="BG396" s="238">
        <f>IF(N396="zákl. přenesená",J396,0)</f>
        <v>0</v>
      </c>
      <c r="BH396" s="238">
        <f>IF(N396="sníž. přenesená",J396,0)</f>
        <v>0</v>
      </c>
      <c r="BI396" s="238">
        <f>IF(N396="nulová",J396,0)</f>
        <v>0</v>
      </c>
      <c r="BJ396" s="17" t="s">
        <v>78</v>
      </c>
      <c r="BK396" s="238">
        <f>ROUND(I396*H396,2)</f>
        <v>0</v>
      </c>
      <c r="BL396" s="17" t="s">
        <v>168</v>
      </c>
      <c r="BM396" s="237" t="s">
        <v>1302</v>
      </c>
    </row>
    <row r="397" s="2" customFormat="1" ht="21.75" customHeight="1">
      <c r="A397" s="38"/>
      <c r="B397" s="39"/>
      <c r="C397" s="275" t="s">
        <v>411</v>
      </c>
      <c r="D397" s="275" t="s">
        <v>305</v>
      </c>
      <c r="E397" s="276" t="s">
        <v>1303</v>
      </c>
      <c r="F397" s="277" t="s">
        <v>1304</v>
      </c>
      <c r="G397" s="278" t="s">
        <v>511</v>
      </c>
      <c r="H397" s="279">
        <v>16</v>
      </c>
      <c r="I397" s="280"/>
      <c r="J397" s="281">
        <f>ROUND(I397*H397,2)</f>
        <v>0</v>
      </c>
      <c r="K397" s="277" t="s">
        <v>793</v>
      </c>
      <c r="L397" s="282"/>
      <c r="M397" s="283" t="s">
        <v>19</v>
      </c>
      <c r="N397" s="284" t="s">
        <v>42</v>
      </c>
      <c r="O397" s="84"/>
      <c r="P397" s="235">
        <f>O397*H397</f>
        <v>0</v>
      </c>
      <c r="Q397" s="235">
        <v>0.19600000000000001</v>
      </c>
      <c r="R397" s="235">
        <f>Q397*H397</f>
        <v>3.1360000000000001</v>
      </c>
      <c r="S397" s="235">
        <v>0</v>
      </c>
      <c r="T397" s="236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7" t="s">
        <v>213</v>
      </c>
      <c r="AT397" s="237" t="s">
        <v>305</v>
      </c>
      <c r="AU397" s="237" t="s">
        <v>80</v>
      </c>
      <c r="AY397" s="17" t="s">
        <v>161</v>
      </c>
      <c r="BE397" s="238">
        <f>IF(N397="základní",J397,0)</f>
        <v>0</v>
      </c>
      <c r="BF397" s="238">
        <f>IF(N397="snížená",J397,0)</f>
        <v>0</v>
      </c>
      <c r="BG397" s="238">
        <f>IF(N397="zákl. přenesená",J397,0)</f>
        <v>0</v>
      </c>
      <c r="BH397" s="238">
        <f>IF(N397="sníž. přenesená",J397,0)</f>
        <v>0</v>
      </c>
      <c r="BI397" s="238">
        <f>IF(N397="nulová",J397,0)</f>
        <v>0</v>
      </c>
      <c r="BJ397" s="17" t="s">
        <v>78</v>
      </c>
      <c r="BK397" s="238">
        <f>ROUND(I397*H397,2)</f>
        <v>0</v>
      </c>
      <c r="BL397" s="17" t="s">
        <v>168</v>
      </c>
      <c r="BM397" s="237" t="s">
        <v>1305</v>
      </c>
    </row>
    <row r="398" s="2" customFormat="1" ht="16.5" customHeight="1">
      <c r="A398" s="38"/>
      <c r="B398" s="39"/>
      <c r="C398" s="226" t="s">
        <v>415</v>
      </c>
      <c r="D398" s="226" t="s">
        <v>163</v>
      </c>
      <c r="E398" s="227" t="s">
        <v>1306</v>
      </c>
      <c r="F398" s="228" t="s">
        <v>1307</v>
      </c>
      <c r="G398" s="229" t="s">
        <v>201</v>
      </c>
      <c r="H398" s="230">
        <v>236.893</v>
      </c>
      <c r="I398" s="231"/>
      <c r="J398" s="232">
        <f>ROUND(I398*H398,2)</f>
        <v>0</v>
      </c>
      <c r="K398" s="228" t="s">
        <v>167</v>
      </c>
      <c r="L398" s="44"/>
      <c r="M398" s="233" t="s">
        <v>19</v>
      </c>
      <c r="N398" s="234" t="s">
        <v>42</v>
      </c>
      <c r="O398" s="84"/>
      <c r="P398" s="235">
        <f>O398*H398</f>
        <v>0</v>
      </c>
      <c r="Q398" s="235">
        <v>0.00012999999999999999</v>
      </c>
      <c r="R398" s="235">
        <f>Q398*H398</f>
        <v>0.030796089999999998</v>
      </c>
      <c r="S398" s="235">
        <v>0</v>
      </c>
      <c r="T398" s="23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7" t="s">
        <v>168</v>
      </c>
      <c r="AT398" s="237" t="s">
        <v>163</v>
      </c>
      <c r="AU398" s="237" t="s">
        <v>80</v>
      </c>
      <c r="AY398" s="17" t="s">
        <v>161</v>
      </c>
      <c r="BE398" s="238">
        <f>IF(N398="základní",J398,0)</f>
        <v>0</v>
      </c>
      <c r="BF398" s="238">
        <f>IF(N398="snížená",J398,0)</f>
        <v>0</v>
      </c>
      <c r="BG398" s="238">
        <f>IF(N398="zákl. přenesená",J398,0)</f>
        <v>0</v>
      </c>
      <c r="BH398" s="238">
        <f>IF(N398="sníž. přenesená",J398,0)</f>
        <v>0</v>
      </c>
      <c r="BI398" s="238">
        <f>IF(N398="nulová",J398,0)</f>
        <v>0</v>
      </c>
      <c r="BJ398" s="17" t="s">
        <v>78</v>
      </c>
      <c r="BK398" s="238">
        <f>ROUND(I398*H398,2)</f>
        <v>0</v>
      </c>
      <c r="BL398" s="17" t="s">
        <v>168</v>
      </c>
      <c r="BM398" s="237" t="s">
        <v>1308</v>
      </c>
    </row>
    <row r="399" s="12" customFormat="1" ht="22.8" customHeight="1">
      <c r="A399" s="12"/>
      <c r="B399" s="210"/>
      <c r="C399" s="211"/>
      <c r="D399" s="212" t="s">
        <v>70</v>
      </c>
      <c r="E399" s="224" t="s">
        <v>218</v>
      </c>
      <c r="F399" s="224" t="s">
        <v>503</v>
      </c>
      <c r="G399" s="211"/>
      <c r="H399" s="211"/>
      <c r="I399" s="214"/>
      <c r="J399" s="225">
        <f>BK399</f>
        <v>0</v>
      </c>
      <c r="K399" s="211"/>
      <c r="L399" s="216"/>
      <c r="M399" s="217"/>
      <c r="N399" s="218"/>
      <c r="O399" s="218"/>
      <c r="P399" s="219">
        <f>SUM(P400:P409)</f>
        <v>0</v>
      </c>
      <c r="Q399" s="218"/>
      <c r="R399" s="219">
        <f>SUM(R400:R409)</f>
        <v>55.384140000000002</v>
      </c>
      <c r="S399" s="218"/>
      <c r="T399" s="220">
        <f>SUM(T400:T409)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21" t="s">
        <v>78</v>
      </c>
      <c r="AT399" s="222" t="s">
        <v>70</v>
      </c>
      <c r="AU399" s="222" t="s">
        <v>78</v>
      </c>
      <c r="AY399" s="221" t="s">
        <v>161</v>
      </c>
      <c r="BK399" s="223">
        <f>SUM(BK400:BK409)</f>
        <v>0</v>
      </c>
    </row>
    <row r="400" s="2" customFormat="1" ht="21.75" customHeight="1">
      <c r="A400" s="38"/>
      <c r="B400" s="39"/>
      <c r="C400" s="226" t="s">
        <v>419</v>
      </c>
      <c r="D400" s="226" t="s">
        <v>163</v>
      </c>
      <c r="E400" s="227" t="s">
        <v>1309</v>
      </c>
      <c r="F400" s="228" t="s">
        <v>1310</v>
      </c>
      <c r="G400" s="229" t="s">
        <v>166</v>
      </c>
      <c r="H400" s="230">
        <v>725</v>
      </c>
      <c r="I400" s="231"/>
      <c r="J400" s="232">
        <f>ROUND(I400*H400,2)</f>
        <v>0</v>
      </c>
      <c r="K400" s="228" t="s">
        <v>167</v>
      </c>
      <c r="L400" s="44"/>
      <c r="M400" s="233" t="s">
        <v>19</v>
      </c>
      <c r="N400" s="234" t="s">
        <v>42</v>
      </c>
      <c r="O400" s="84"/>
      <c r="P400" s="235">
        <f>O400*H400</f>
        <v>0</v>
      </c>
      <c r="Q400" s="235">
        <v>0.00046999999999999999</v>
      </c>
      <c r="R400" s="235">
        <f>Q400*H400</f>
        <v>0.34075</v>
      </c>
      <c r="S400" s="235">
        <v>0</v>
      </c>
      <c r="T400" s="23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7" t="s">
        <v>168</v>
      </c>
      <c r="AT400" s="237" t="s">
        <v>163</v>
      </c>
      <c r="AU400" s="237" t="s">
        <v>80</v>
      </c>
      <c r="AY400" s="17" t="s">
        <v>161</v>
      </c>
      <c r="BE400" s="238">
        <f>IF(N400="základní",J400,0)</f>
        <v>0</v>
      </c>
      <c r="BF400" s="238">
        <f>IF(N400="snížená",J400,0)</f>
        <v>0</v>
      </c>
      <c r="BG400" s="238">
        <f>IF(N400="zákl. přenesená",J400,0)</f>
        <v>0</v>
      </c>
      <c r="BH400" s="238">
        <f>IF(N400="sníž. přenesená",J400,0)</f>
        <v>0</v>
      </c>
      <c r="BI400" s="238">
        <f>IF(N400="nulová",J400,0)</f>
        <v>0</v>
      </c>
      <c r="BJ400" s="17" t="s">
        <v>78</v>
      </c>
      <c r="BK400" s="238">
        <f>ROUND(I400*H400,2)</f>
        <v>0</v>
      </c>
      <c r="BL400" s="17" t="s">
        <v>168</v>
      </c>
      <c r="BM400" s="237" t="s">
        <v>1311</v>
      </c>
    </row>
    <row r="401" s="13" customFormat="1">
      <c r="A401" s="13"/>
      <c r="B401" s="243"/>
      <c r="C401" s="244"/>
      <c r="D401" s="239" t="s">
        <v>172</v>
      </c>
      <c r="E401" s="245" t="s">
        <v>19</v>
      </c>
      <c r="F401" s="246" t="s">
        <v>1312</v>
      </c>
      <c r="G401" s="244"/>
      <c r="H401" s="245" t="s">
        <v>19</v>
      </c>
      <c r="I401" s="247"/>
      <c r="J401" s="244"/>
      <c r="K401" s="244"/>
      <c r="L401" s="248"/>
      <c r="M401" s="249"/>
      <c r="N401" s="250"/>
      <c r="O401" s="250"/>
      <c r="P401" s="250"/>
      <c r="Q401" s="250"/>
      <c r="R401" s="250"/>
      <c r="S401" s="250"/>
      <c r="T401" s="25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2" t="s">
        <v>172</v>
      </c>
      <c r="AU401" s="252" t="s">
        <v>80</v>
      </c>
      <c r="AV401" s="13" t="s">
        <v>78</v>
      </c>
      <c r="AW401" s="13" t="s">
        <v>33</v>
      </c>
      <c r="AX401" s="13" t="s">
        <v>71</v>
      </c>
      <c r="AY401" s="252" t="s">
        <v>161</v>
      </c>
    </row>
    <row r="402" s="14" customFormat="1">
      <c r="A402" s="14"/>
      <c r="B402" s="253"/>
      <c r="C402" s="254"/>
      <c r="D402" s="239" t="s">
        <v>172</v>
      </c>
      <c r="E402" s="255" t="s">
        <v>19</v>
      </c>
      <c r="F402" s="256" t="s">
        <v>1313</v>
      </c>
      <c r="G402" s="254"/>
      <c r="H402" s="257">
        <v>725</v>
      </c>
      <c r="I402" s="258"/>
      <c r="J402" s="254"/>
      <c r="K402" s="254"/>
      <c r="L402" s="259"/>
      <c r="M402" s="260"/>
      <c r="N402" s="261"/>
      <c r="O402" s="261"/>
      <c r="P402" s="261"/>
      <c r="Q402" s="261"/>
      <c r="R402" s="261"/>
      <c r="S402" s="261"/>
      <c r="T402" s="26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3" t="s">
        <v>172</v>
      </c>
      <c r="AU402" s="263" t="s">
        <v>80</v>
      </c>
      <c r="AV402" s="14" t="s">
        <v>80</v>
      </c>
      <c r="AW402" s="14" t="s">
        <v>33</v>
      </c>
      <c r="AX402" s="14" t="s">
        <v>78</v>
      </c>
      <c r="AY402" s="263" t="s">
        <v>161</v>
      </c>
    </row>
    <row r="403" s="2" customFormat="1" ht="21.75" customHeight="1">
      <c r="A403" s="38"/>
      <c r="B403" s="39"/>
      <c r="C403" s="226" t="s">
        <v>423</v>
      </c>
      <c r="D403" s="226" t="s">
        <v>163</v>
      </c>
      <c r="E403" s="227" t="s">
        <v>1314</v>
      </c>
      <c r="F403" s="228" t="s">
        <v>1315</v>
      </c>
      <c r="G403" s="229" t="s">
        <v>201</v>
      </c>
      <c r="H403" s="230">
        <v>50</v>
      </c>
      <c r="I403" s="231"/>
      <c r="J403" s="232">
        <f>ROUND(I403*H403,2)</f>
        <v>0</v>
      </c>
      <c r="K403" s="228" t="s">
        <v>167</v>
      </c>
      <c r="L403" s="44"/>
      <c r="M403" s="233" t="s">
        <v>19</v>
      </c>
      <c r="N403" s="234" t="s">
        <v>42</v>
      </c>
      <c r="O403" s="84"/>
      <c r="P403" s="235">
        <f>O403*H403</f>
        <v>0</v>
      </c>
      <c r="Q403" s="235">
        <v>0.29221000000000003</v>
      </c>
      <c r="R403" s="235">
        <f>Q403*H403</f>
        <v>14.610500000000002</v>
      </c>
      <c r="S403" s="235">
        <v>0</v>
      </c>
      <c r="T403" s="236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7" t="s">
        <v>168</v>
      </c>
      <c r="AT403" s="237" t="s">
        <v>163</v>
      </c>
      <c r="AU403" s="237" t="s">
        <v>80</v>
      </c>
      <c r="AY403" s="17" t="s">
        <v>161</v>
      </c>
      <c r="BE403" s="238">
        <f>IF(N403="základní",J403,0)</f>
        <v>0</v>
      </c>
      <c r="BF403" s="238">
        <f>IF(N403="snížená",J403,0)</f>
        <v>0</v>
      </c>
      <c r="BG403" s="238">
        <f>IF(N403="zákl. přenesená",J403,0)</f>
        <v>0</v>
      </c>
      <c r="BH403" s="238">
        <f>IF(N403="sníž. přenesená",J403,0)</f>
        <v>0</v>
      </c>
      <c r="BI403" s="238">
        <f>IF(N403="nulová",J403,0)</f>
        <v>0</v>
      </c>
      <c r="BJ403" s="17" t="s">
        <v>78</v>
      </c>
      <c r="BK403" s="238">
        <f>ROUND(I403*H403,2)</f>
        <v>0</v>
      </c>
      <c r="BL403" s="17" t="s">
        <v>168</v>
      </c>
      <c r="BM403" s="237" t="s">
        <v>1316</v>
      </c>
    </row>
    <row r="404" s="2" customFormat="1" ht="21.75" customHeight="1">
      <c r="A404" s="38"/>
      <c r="B404" s="39"/>
      <c r="C404" s="275" t="s">
        <v>428</v>
      </c>
      <c r="D404" s="275" t="s">
        <v>305</v>
      </c>
      <c r="E404" s="276" t="s">
        <v>1317</v>
      </c>
      <c r="F404" s="277" t="s">
        <v>1318</v>
      </c>
      <c r="G404" s="278" t="s">
        <v>201</v>
      </c>
      <c r="H404" s="279">
        <v>55</v>
      </c>
      <c r="I404" s="280"/>
      <c r="J404" s="281">
        <f>ROUND(I404*H404,2)</f>
        <v>0</v>
      </c>
      <c r="K404" s="277" t="s">
        <v>167</v>
      </c>
      <c r="L404" s="282"/>
      <c r="M404" s="283" t="s">
        <v>19</v>
      </c>
      <c r="N404" s="284" t="s">
        <v>42</v>
      </c>
      <c r="O404" s="84"/>
      <c r="P404" s="235">
        <f>O404*H404</f>
        <v>0</v>
      </c>
      <c r="Q404" s="235">
        <v>0.015599999999999999</v>
      </c>
      <c r="R404" s="235">
        <f>Q404*H404</f>
        <v>0.85799999999999998</v>
      </c>
      <c r="S404" s="235">
        <v>0</v>
      </c>
      <c r="T404" s="23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7" t="s">
        <v>213</v>
      </c>
      <c r="AT404" s="237" t="s">
        <v>305</v>
      </c>
      <c r="AU404" s="237" t="s">
        <v>80</v>
      </c>
      <c r="AY404" s="17" t="s">
        <v>161</v>
      </c>
      <c r="BE404" s="238">
        <f>IF(N404="základní",J404,0)</f>
        <v>0</v>
      </c>
      <c r="BF404" s="238">
        <f>IF(N404="snížená",J404,0)</f>
        <v>0</v>
      </c>
      <c r="BG404" s="238">
        <f>IF(N404="zákl. přenesená",J404,0)</f>
        <v>0</v>
      </c>
      <c r="BH404" s="238">
        <f>IF(N404="sníž. přenesená",J404,0)</f>
        <v>0</v>
      </c>
      <c r="BI404" s="238">
        <f>IF(N404="nulová",J404,0)</f>
        <v>0</v>
      </c>
      <c r="BJ404" s="17" t="s">
        <v>78</v>
      </c>
      <c r="BK404" s="238">
        <f>ROUND(I404*H404,2)</f>
        <v>0</v>
      </c>
      <c r="BL404" s="17" t="s">
        <v>168</v>
      </c>
      <c r="BM404" s="237" t="s">
        <v>1319</v>
      </c>
    </row>
    <row r="405" s="14" customFormat="1">
      <c r="A405" s="14"/>
      <c r="B405" s="253"/>
      <c r="C405" s="254"/>
      <c r="D405" s="239" t="s">
        <v>172</v>
      </c>
      <c r="E405" s="254"/>
      <c r="F405" s="256" t="s">
        <v>1320</v>
      </c>
      <c r="G405" s="254"/>
      <c r="H405" s="257">
        <v>55</v>
      </c>
      <c r="I405" s="258"/>
      <c r="J405" s="254"/>
      <c r="K405" s="254"/>
      <c r="L405" s="259"/>
      <c r="M405" s="260"/>
      <c r="N405" s="261"/>
      <c r="O405" s="261"/>
      <c r="P405" s="261"/>
      <c r="Q405" s="261"/>
      <c r="R405" s="261"/>
      <c r="S405" s="261"/>
      <c r="T405" s="26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3" t="s">
        <v>172</v>
      </c>
      <c r="AU405" s="263" t="s">
        <v>80</v>
      </c>
      <c r="AV405" s="14" t="s">
        <v>80</v>
      </c>
      <c r="AW405" s="14" t="s">
        <v>4</v>
      </c>
      <c r="AX405" s="14" t="s">
        <v>78</v>
      </c>
      <c r="AY405" s="263" t="s">
        <v>161</v>
      </c>
    </row>
    <row r="406" s="2" customFormat="1" ht="21.75" customHeight="1">
      <c r="A406" s="38"/>
      <c r="B406" s="39"/>
      <c r="C406" s="275" t="s">
        <v>434</v>
      </c>
      <c r="D406" s="275" t="s">
        <v>305</v>
      </c>
      <c r="E406" s="276" t="s">
        <v>1321</v>
      </c>
      <c r="F406" s="277" t="s">
        <v>1322</v>
      </c>
      <c r="G406" s="278" t="s">
        <v>201</v>
      </c>
      <c r="H406" s="279">
        <v>55</v>
      </c>
      <c r="I406" s="280"/>
      <c r="J406" s="281">
        <f>ROUND(I406*H406,2)</f>
        <v>0</v>
      </c>
      <c r="K406" s="277" t="s">
        <v>167</v>
      </c>
      <c r="L406" s="282"/>
      <c r="M406" s="283" t="s">
        <v>19</v>
      </c>
      <c r="N406" s="284" t="s">
        <v>42</v>
      </c>
      <c r="O406" s="84"/>
      <c r="P406" s="235">
        <f>O406*H406</f>
        <v>0</v>
      </c>
      <c r="Q406" s="235">
        <v>0.014279999999999999</v>
      </c>
      <c r="R406" s="235">
        <f>Q406*H406</f>
        <v>0.78539999999999999</v>
      </c>
      <c r="S406" s="235">
        <v>0</v>
      </c>
      <c r="T406" s="236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7" t="s">
        <v>213</v>
      </c>
      <c r="AT406" s="237" t="s">
        <v>305</v>
      </c>
      <c r="AU406" s="237" t="s">
        <v>80</v>
      </c>
      <c r="AY406" s="17" t="s">
        <v>161</v>
      </c>
      <c r="BE406" s="238">
        <f>IF(N406="základní",J406,0)</f>
        <v>0</v>
      </c>
      <c r="BF406" s="238">
        <f>IF(N406="snížená",J406,0)</f>
        <v>0</v>
      </c>
      <c r="BG406" s="238">
        <f>IF(N406="zákl. přenesená",J406,0)</f>
        <v>0</v>
      </c>
      <c r="BH406" s="238">
        <f>IF(N406="sníž. přenesená",J406,0)</f>
        <v>0</v>
      </c>
      <c r="BI406" s="238">
        <f>IF(N406="nulová",J406,0)</f>
        <v>0</v>
      </c>
      <c r="BJ406" s="17" t="s">
        <v>78</v>
      </c>
      <c r="BK406" s="238">
        <f>ROUND(I406*H406,2)</f>
        <v>0</v>
      </c>
      <c r="BL406" s="17" t="s">
        <v>168</v>
      </c>
      <c r="BM406" s="237" t="s">
        <v>1323</v>
      </c>
    </row>
    <row r="407" s="14" customFormat="1">
      <c r="A407" s="14"/>
      <c r="B407" s="253"/>
      <c r="C407" s="254"/>
      <c r="D407" s="239" t="s">
        <v>172</v>
      </c>
      <c r="E407" s="254"/>
      <c r="F407" s="256" t="s">
        <v>1320</v>
      </c>
      <c r="G407" s="254"/>
      <c r="H407" s="257">
        <v>55</v>
      </c>
      <c r="I407" s="258"/>
      <c r="J407" s="254"/>
      <c r="K407" s="254"/>
      <c r="L407" s="259"/>
      <c r="M407" s="260"/>
      <c r="N407" s="261"/>
      <c r="O407" s="261"/>
      <c r="P407" s="261"/>
      <c r="Q407" s="261"/>
      <c r="R407" s="261"/>
      <c r="S407" s="261"/>
      <c r="T407" s="26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3" t="s">
        <v>172</v>
      </c>
      <c r="AU407" s="263" t="s">
        <v>80</v>
      </c>
      <c r="AV407" s="14" t="s">
        <v>80</v>
      </c>
      <c r="AW407" s="14" t="s">
        <v>4</v>
      </c>
      <c r="AX407" s="14" t="s">
        <v>78</v>
      </c>
      <c r="AY407" s="263" t="s">
        <v>161</v>
      </c>
    </row>
    <row r="408" s="2" customFormat="1" ht="33" customHeight="1">
      <c r="A408" s="38"/>
      <c r="B408" s="39"/>
      <c r="C408" s="226" t="s">
        <v>444</v>
      </c>
      <c r="D408" s="226" t="s">
        <v>163</v>
      </c>
      <c r="E408" s="227" t="s">
        <v>1324</v>
      </c>
      <c r="F408" s="228" t="s">
        <v>1325</v>
      </c>
      <c r="G408" s="229" t="s">
        <v>201</v>
      </c>
      <c r="H408" s="230">
        <v>42</v>
      </c>
      <c r="I408" s="231"/>
      <c r="J408" s="232">
        <f>ROUND(I408*H408,2)</f>
        <v>0</v>
      </c>
      <c r="K408" s="228" t="s">
        <v>167</v>
      </c>
      <c r="L408" s="44"/>
      <c r="M408" s="233" t="s">
        <v>19</v>
      </c>
      <c r="N408" s="234" t="s">
        <v>42</v>
      </c>
      <c r="O408" s="84"/>
      <c r="P408" s="235">
        <f>O408*H408</f>
        <v>0</v>
      </c>
      <c r="Q408" s="235">
        <v>0.63788</v>
      </c>
      <c r="R408" s="235">
        <f>Q408*H408</f>
        <v>26.790959999999998</v>
      </c>
      <c r="S408" s="235">
        <v>0</v>
      </c>
      <c r="T408" s="236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7" t="s">
        <v>168</v>
      </c>
      <c r="AT408" s="237" t="s">
        <v>163</v>
      </c>
      <c r="AU408" s="237" t="s">
        <v>80</v>
      </c>
      <c r="AY408" s="17" t="s">
        <v>161</v>
      </c>
      <c r="BE408" s="238">
        <f>IF(N408="základní",J408,0)</f>
        <v>0</v>
      </c>
      <c r="BF408" s="238">
        <f>IF(N408="snížená",J408,0)</f>
        <v>0</v>
      </c>
      <c r="BG408" s="238">
        <f>IF(N408="zákl. přenesená",J408,0)</f>
        <v>0</v>
      </c>
      <c r="BH408" s="238">
        <f>IF(N408="sníž. přenesená",J408,0)</f>
        <v>0</v>
      </c>
      <c r="BI408" s="238">
        <f>IF(N408="nulová",J408,0)</f>
        <v>0</v>
      </c>
      <c r="BJ408" s="17" t="s">
        <v>78</v>
      </c>
      <c r="BK408" s="238">
        <f>ROUND(I408*H408,2)</f>
        <v>0</v>
      </c>
      <c r="BL408" s="17" t="s">
        <v>168</v>
      </c>
      <c r="BM408" s="237" t="s">
        <v>1326</v>
      </c>
    </row>
    <row r="409" s="2" customFormat="1" ht="44.25" customHeight="1">
      <c r="A409" s="38"/>
      <c r="B409" s="39"/>
      <c r="C409" s="226" t="s">
        <v>449</v>
      </c>
      <c r="D409" s="226" t="s">
        <v>163</v>
      </c>
      <c r="E409" s="227" t="s">
        <v>1327</v>
      </c>
      <c r="F409" s="228" t="s">
        <v>1328</v>
      </c>
      <c r="G409" s="229" t="s">
        <v>511</v>
      </c>
      <c r="H409" s="230">
        <v>3</v>
      </c>
      <c r="I409" s="231"/>
      <c r="J409" s="232">
        <f>ROUND(I409*H409,2)</f>
        <v>0</v>
      </c>
      <c r="K409" s="228" t="s">
        <v>167</v>
      </c>
      <c r="L409" s="44"/>
      <c r="M409" s="233" t="s">
        <v>19</v>
      </c>
      <c r="N409" s="234" t="s">
        <v>42</v>
      </c>
      <c r="O409" s="84"/>
      <c r="P409" s="235">
        <f>O409*H409</f>
        <v>0</v>
      </c>
      <c r="Q409" s="235">
        <v>3.9995099999999999</v>
      </c>
      <c r="R409" s="235">
        <f>Q409*H409</f>
        <v>11.998529999999999</v>
      </c>
      <c r="S409" s="235">
        <v>0</v>
      </c>
      <c r="T409" s="23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7" t="s">
        <v>168</v>
      </c>
      <c r="AT409" s="237" t="s">
        <v>163</v>
      </c>
      <c r="AU409" s="237" t="s">
        <v>80</v>
      </c>
      <c r="AY409" s="17" t="s">
        <v>161</v>
      </c>
      <c r="BE409" s="238">
        <f>IF(N409="základní",J409,0)</f>
        <v>0</v>
      </c>
      <c r="BF409" s="238">
        <f>IF(N409="snížená",J409,0)</f>
        <v>0</v>
      </c>
      <c r="BG409" s="238">
        <f>IF(N409="zákl. přenesená",J409,0)</f>
        <v>0</v>
      </c>
      <c r="BH409" s="238">
        <f>IF(N409="sníž. přenesená",J409,0)</f>
        <v>0</v>
      </c>
      <c r="BI409" s="238">
        <f>IF(N409="nulová",J409,0)</f>
        <v>0</v>
      </c>
      <c r="BJ409" s="17" t="s">
        <v>78</v>
      </c>
      <c r="BK409" s="238">
        <f>ROUND(I409*H409,2)</f>
        <v>0</v>
      </c>
      <c r="BL409" s="17" t="s">
        <v>168</v>
      </c>
      <c r="BM409" s="237" t="s">
        <v>1329</v>
      </c>
    </row>
    <row r="410" s="12" customFormat="1" ht="22.8" customHeight="1">
      <c r="A410" s="12"/>
      <c r="B410" s="210"/>
      <c r="C410" s="211"/>
      <c r="D410" s="212" t="s">
        <v>70</v>
      </c>
      <c r="E410" s="224" t="s">
        <v>624</v>
      </c>
      <c r="F410" s="224" t="s">
        <v>625</v>
      </c>
      <c r="G410" s="211"/>
      <c r="H410" s="211"/>
      <c r="I410" s="214"/>
      <c r="J410" s="225">
        <f>BK410</f>
        <v>0</v>
      </c>
      <c r="K410" s="211"/>
      <c r="L410" s="216"/>
      <c r="M410" s="217"/>
      <c r="N410" s="218"/>
      <c r="O410" s="218"/>
      <c r="P410" s="219">
        <f>SUM(P411:P416)</f>
        <v>0</v>
      </c>
      <c r="Q410" s="218"/>
      <c r="R410" s="219">
        <f>SUM(R411:R416)</f>
        <v>0</v>
      </c>
      <c r="S410" s="218"/>
      <c r="T410" s="220">
        <f>SUM(T411:T416)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21" t="s">
        <v>78</v>
      </c>
      <c r="AT410" s="222" t="s">
        <v>70</v>
      </c>
      <c r="AU410" s="222" t="s">
        <v>78</v>
      </c>
      <c r="AY410" s="221" t="s">
        <v>161</v>
      </c>
      <c r="BK410" s="223">
        <f>SUM(BK411:BK416)</f>
        <v>0</v>
      </c>
    </row>
    <row r="411" s="2" customFormat="1" ht="21.75" customHeight="1">
      <c r="A411" s="38"/>
      <c r="B411" s="39"/>
      <c r="C411" s="226" t="s">
        <v>454</v>
      </c>
      <c r="D411" s="226" t="s">
        <v>163</v>
      </c>
      <c r="E411" s="227" t="s">
        <v>627</v>
      </c>
      <c r="F411" s="228" t="s">
        <v>628</v>
      </c>
      <c r="G411" s="229" t="s">
        <v>287</v>
      </c>
      <c r="H411" s="230">
        <v>12.119999999999999</v>
      </c>
      <c r="I411" s="231"/>
      <c r="J411" s="232">
        <f>ROUND(I411*H411,2)</f>
        <v>0</v>
      </c>
      <c r="K411" s="228" t="s">
        <v>167</v>
      </c>
      <c r="L411" s="44"/>
      <c r="M411" s="233" t="s">
        <v>19</v>
      </c>
      <c r="N411" s="234" t="s">
        <v>42</v>
      </c>
      <c r="O411" s="84"/>
      <c r="P411" s="235">
        <f>O411*H411</f>
        <v>0</v>
      </c>
      <c r="Q411" s="235">
        <v>0</v>
      </c>
      <c r="R411" s="235">
        <f>Q411*H411</f>
        <v>0</v>
      </c>
      <c r="S411" s="235">
        <v>0</v>
      </c>
      <c r="T411" s="236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7" t="s">
        <v>168</v>
      </c>
      <c r="AT411" s="237" t="s">
        <v>163</v>
      </c>
      <c r="AU411" s="237" t="s">
        <v>80</v>
      </c>
      <c r="AY411" s="17" t="s">
        <v>161</v>
      </c>
      <c r="BE411" s="238">
        <f>IF(N411="základní",J411,0)</f>
        <v>0</v>
      </c>
      <c r="BF411" s="238">
        <f>IF(N411="snížená",J411,0)</f>
        <v>0</v>
      </c>
      <c r="BG411" s="238">
        <f>IF(N411="zákl. přenesená",J411,0)</f>
        <v>0</v>
      </c>
      <c r="BH411" s="238">
        <f>IF(N411="sníž. přenesená",J411,0)</f>
        <v>0</v>
      </c>
      <c r="BI411" s="238">
        <f>IF(N411="nulová",J411,0)</f>
        <v>0</v>
      </c>
      <c r="BJ411" s="17" t="s">
        <v>78</v>
      </c>
      <c r="BK411" s="238">
        <f>ROUND(I411*H411,2)</f>
        <v>0</v>
      </c>
      <c r="BL411" s="17" t="s">
        <v>168</v>
      </c>
      <c r="BM411" s="237" t="s">
        <v>1330</v>
      </c>
    </row>
    <row r="412" s="2" customFormat="1" ht="21.75" customHeight="1">
      <c r="A412" s="38"/>
      <c r="B412" s="39"/>
      <c r="C412" s="226" t="s">
        <v>459</v>
      </c>
      <c r="D412" s="226" t="s">
        <v>163</v>
      </c>
      <c r="E412" s="227" t="s">
        <v>631</v>
      </c>
      <c r="F412" s="228" t="s">
        <v>632</v>
      </c>
      <c r="G412" s="229" t="s">
        <v>287</v>
      </c>
      <c r="H412" s="230">
        <v>12.119999999999999</v>
      </c>
      <c r="I412" s="231"/>
      <c r="J412" s="232">
        <f>ROUND(I412*H412,2)</f>
        <v>0</v>
      </c>
      <c r="K412" s="228" t="s">
        <v>167</v>
      </c>
      <c r="L412" s="44"/>
      <c r="M412" s="233" t="s">
        <v>19</v>
      </c>
      <c r="N412" s="234" t="s">
        <v>42</v>
      </c>
      <c r="O412" s="84"/>
      <c r="P412" s="235">
        <f>O412*H412</f>
        <v>0</v>
      </c>
      <c r="Q412" s="235">
        <v>0</v>
      </c>
      <c r="R412" s="235">
        <f>Q412*H412</f>
        <v>0</v>
      </c>
      <c r="S412" s="235">
        <v>0</v>
      </c>
      <c r="T412" s="23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7" t="s">
        <v>168</v>
      </c>
      <c r="AT412" s="237" t="s">
        <v>163</v>
      </c>
      <c r="AU412" s="237" t="s">
        <v>80</v>
      </c>
      <c r="AY412" s="17" t="s">
        <v>161</v>
      </c>
      <c r="BE412" s="238">
        <f>IF(N412="základní",J412,0)</f>
        <v>0</v>
      </c>
      <c r="BF412" s="238">
        <f>IF(N412="snížená",J412,0)</f>
        <v>0</v>
      </c>
      <c r="BG412" s="238">
        <f>IF(N412="zákl. přenesená",J412,0)</f>
        <v>0</v>
      </c>
      <c r="BH412" s="238">
        <f>IF(N412="sníž. přenesená",J412,0)</f>
        <v>0</v>
      </c>
      <c r="BI412" s="238">
        <f>IF(N412="nulová",J412,0)</f>
        <v>0</v>
      </c>
      <c r="BJ412" s="17" t="s">
        <v>78</v>
      </c>
      <c r="BK412" s="238">
        <f>ROUND(I412*H412,2)</f>
        <v>0</v>
      </c>
      <c r="BL412" s="17" t="s">
        <v>168</v>
      </c>
      <c r="BM412" s="237" t="s">
        <v>1331</v>
      </c>
    </row>
    <row r="413" s="2" customFormat="1" ht="33" customHeight="1">
      <c r="A413" s="38"/>
      <c r="B413" s="39"/>
      <c r="C413" s="226" t="s">
        <v>464</v>
      </c>
      <c r="D413" s="226" t="s">
        <v>163</v>
      </c>
      <c r="E413" s="227" t="s">
        <v>635</v>
      </c>
      <c r="F413" s="228" t="s">
        <v>636</v>
      </c>
      <c r="G413" s="229" t="s">
        <v>287</v>
      </c>
      <c r="H413" s="230">
        <v>230.28</v>
      </c>
      <c r="I413" s="231"/>
      <c r="J413" s="232">
        <f>ROUND(I413*H413,2)</f>
        <v>0</v>
      </c>
      <c r="K413" s="228" t="s">
        <v>167</v>
      </c>
      <c r="L413" s="44"/>
      <c r="M413" s="233" t="s">
        <v>19</v>
      </c>
      <c r="N413" s="234" t="s">
        <v>42</v>
      </c>
      <c r="O413" s="84"/>
      <c r="P413" s="235">
        <f>O413*H413</f>
        <v>0</v>
      </c>
      <c r="Q413" s="235">
        <v>0</v>
      </c>
      <c r="R413" s="235">
        <f>Q413*H413</f>
        <v>0</v>
      </c>
      <c r="S413" s="235">
        <v>0</v>
      </c>
      <c r="T413" s="236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7" t="s">
        <v>168</v>
      </c>
      <c r="AT413" s="237" t="s">
        <v>163</v>
      </c>
      <c r="AU413" s="237" t="s">
        <v>80</v>
      </c>
      <c r="AY413" s="17" t="s">
        <v>161</v>
      </c>
      <c r="BE413" s="238">
        <f>IF(N413="základní",J413,0)</f>
        <v>0</v>
      </c>
      <c r="BF413" s="238">
        <f>IF(N413="snížená",J413,0)</f>
        <v>0</v>
      </c>
      <c r="BG413" s="238">
        <f>IF(N413="zákl. přenesená",J413,0)</f>
        <v>0</v>
      </c>
      <c r="BH413" s="238">
        <f>IF(N413="sníž. přenesená",J413,0)</f>
        <v>0</v>
      </c>
      <c r="BI413" s="238">
        <f>IF(N413="nulová",J413,0)</f>
        <v>0</v>
      </c>
      <c r="BJ413" s="17" t="s">
        <v>78</v>
      </c>
      <c r="BK413" s="238">
        <f>ROUND(I413*H413,2)</f>
        <v>0</v>
      </c>
      <c r="BL413" s="17" t="s">
        <v>168</v>
      </c>
      <c r="BM413" s="237" t="s">
        <v>1332</v>
      </c>
    </row>
    <row r="414" s="2" customFormat="1">
      <c r="A414" s="38"/>
      <c r="B414" s="39"/>
      <c r="C414" s="40"/>
      <c r="D414" s="239" t="s">
        <v>170</v>
      </c>
      <c r="E414" s="40"/>
      <c r="F414" s="240" t="s">
        <v>274</v>
      </c>
      <c r="G414" s="40"/>
      <c r="H414" s="40"/>
      <c r="I414" s="146"/>
      <c r="J414" s="40"/>
      <c r="K414" s="40"/>
      <c r="L414" s="44"/>
      <c r="M414" s="241"/>
      <c r="N414" s="242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170</v>
      </c>
      <c r="AU414" s="17" t="s">
        <v>80</v>
      </c>
    </row>
    <row r="415" s="14" customFormat="1">
      <c r="A415" s="14"/>
      <c r="B415" s="253"/>
      <c r="C415" s="254"/>
      <c r="D415" s="239" t="s">
        <v>172</v>
      </c>
      <c r="E415" s="254"/>
      <c r="F415" s="256" t="s">
        <v>1333</v>
      </c>
      <c r="G415" s="254"/>
      <c r="H415" s="257">
        <v>230.28</v>
      </c>
      <c r="I415" s="258"/>
      <c r="J415" s="254"/>
      <c r="K415" s="254"/>
      <c r="L415" s="259"/>
      <c r="M415" s="260"/>
      <c r="N415" s="261"/>
      <c r="O415" s="261"/>
      <c r="P415" s="261"/>
      <c r="Q415" s="261"/>
      <c r="R415" s="261"/>
      <c r="S415" s="261"/>
      <c r="T415" s="26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3" t="s">
        <v>172</v>
      </c>
      <c r="AU415" s="263" t="s">
        <v>80</v>
      </c>
      <c r="AV415" s="14" t="s">
        <v>80</v>
      </c>
      <c r="AW415" s="14" t="s">
        <v>4</v>
      </c>
      <c r="AX415" s="14" t="s">
        <v>78</v>
      </c>
      <c r="AY415" s="263" t="s">
        <v>161</v>
      </c>
    </row>
    <row r="416" s="2" customFormat="1" ht="33" customHeight="1">
      <c r="A416" s="38"/>
      <c r="B416" s="39"/>
      <c r="C416" s="226" t="s">
        <v>469</v>
      </c>
      <c r="D416" s="226" t="s">
        <v>163</v>
      </c>
      <c r="E416" s="227" t="s">
        <v>644</v>
      </c>
      <c r="F416" s="228" t="s">
        <v>645</v>
      </c>
      <c r="G416" s="229" t="s">
        <v>287</v>
      </c>
      <c r="H416" s="230">
        <v>12.119999999999999</v>
      </c>
      <c r="I416" s="231"/>
      <c r="J416" s="232">
        <f>ROUND(I416*H416,2)</f>
        <v>0</v>
      </c>
      <c r="K416" s="228" t="s">
        <v>167</v>
      </c>
      <c r="L416" s="44"/>
      <c r="M416" s="233" t="s">
        <v>19</v>
      </c>
      <c r="N416" s="234" t="s">
        <v>42</v>
      </c>
      <c r="O416" s="84"/>
      <c r="P416" s="235">
        <f>O416*H416</f>
        <v>0</v>
      </c>
      <c r="Q416" s="235">
        <v>0</v>
      </c>
      <c r="R416" s="235">
        <f>Q416*H416</f>
        <v>0</v>
      </c>
      <c r="S416" s="235">
        <v>0</v>
      </c>
      <c r="T416" s="23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7" t="s">
        <v>168</v>
      </c>
      <c r="AT416" s="237" t="s">
        <v>163</v>
      </c>
      <c r="AU416" s="237" t="s">
        <v>80</v>
      </c>
      <c r="AY416" s="17" t="s">
        <v>161</v>
      </c>
      <c r="BE416" s="238">
        <f>IF(N416="základní",J416,0)</f>
        <v>0</v>
      </c>
      <c r="BF416" s="238">
        <f>IF(N416="snížená",J416,0)</f>
        <v>0</v>
      </c>
      <c r="BG416" s="238">
        <f>IF(N416="zákl. přenesená",J416,0)</f>
        <v>0</v>
      </c>
      <c r="BH416" s="238">
        <f>IF(N416="sníž. přenesená",J416,0)</f>
        <v>0</v>
      </c>
      <c r="BI416" s="238">
        <f>IF(N416="nulová",J416,0)</f>
        <v>0</v>
      </c>
      <c r="BJ416" s="17" t="s">
        <v>78</v>
      </c>
      <c r="BK416" s="238">
        <f>ROUND(I416*H416,2)</f>
        <v>0</v>
      </c>
      <c r="BL416" s="17" t="s">
        <v>168</v>
      </c>
      <c r="BM416" s="237" t="s">
        <v>1334</v>
      </c>
    </row>
    <row r="417" s="12" customFormat="1" ht="22.8" customHeight="1">
      <c r="A417" s="12"/>
      <c r="B417" s="210"/>
      <c r="C417" s="211"/>
      <c r="D417" s="212" t="s">
        <v>70</v>
      </c>
      <c r="E417" s="224" t="s">
        <v>654</v>
      </c>
      <c r="F417" s="224" t="s">
        <v>655</v>
      </c>
      <c r="G417" s="211"/>
      <c r="H417" s="211"/>
      <c r="I417" s="214"/>
      <c r="J417" s="225">
        <f>BK417</f>
        <v>0</v>
      </c>
      <c r="K417" s="211"/>
      <c r="L417" s="216"/>
      <c r="M417" s="217"/>
      <c r="N417" s="218"/>
      <c r="O417" s="218"/>
      <c r="P417" s="219">
        <f>SUM(P418:P419)</f>
        <v>0</v>
      </c>
      <c r="Q417" s="218"/>
      <c r="R417" s="219">
        <f>SUM(R418:R419)</f>
        <v>0</v>
      </c>
      <c r="S417" s="218"/>
      <c r="T417" s="220">
        <f>SUM(T418:T419)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21" t="s">
        <v>78</v>
      </c>
      <c r="AT417" s="222" t="s">
        <v>70</v>
      </c>
      <c r="AU417" s="222" t="s">
        <v>78</v>
      </c>
      <c r="AY417" s="221" t="s">
        <v>161</v>
      </c>
      <c r="BK417" s="223">
        <f>SUM(BK418:BK419)</f>
        <v>0</v>
      </c>
    </row>
    <row r="418" s="2" customFormat="1" ht="44.25" customHeight="1">
      <c r="A418" s="38"/>
      <c r="B418" s="39"/>
      <c r="C418" s="226" t="s">
        <v>474</v>
      </c>
      <c r="D418" s="226" t="s">
        <v>163</v>
      </c>
      <c r="E418" s="227" t="s">
        <v>1335</v>
      </c>
      <c r="F418" s="228" t="s">
        <v>1336</v>
      </c>
      <c r="G418" s="229" t="s">
        <v>287</v>
      </c>
      <c r="H418" s="230">
        <v>77.673000000000002</v>
      </c>
      <c r="I418" s="231"/>
      <c r="J418" s="232">
        <f>ROUND(I418*H418,2)</f>
        <v>0</v>
      </c>
      <c r="K418" s="228" t="s">
        <v>167</v>
      </c>
      <c r="L418" s="44"/>
      <c r="M418" s="233" t="s">
        <v>19</v>
      </c>
      <c r="N418" s="234" t="s">
        <v>42</v>
      </c>
      <c r="O418" s="84"/>
      <c r="P418" s="235">
        <f>O418*H418</f>
        <v>0</v>
      </c>
      <c r="Q418" s="235">
        <v>0</v>
      </c>
      <c r="R418" s="235">
        <f>Q418*H418</f>
        <v>0</v>
      </c>
      <c r="S418" s="235">
        <v>0</v>
      </c>
      <c r="T418" s="236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7" t="s">
        <v>168</v>
      </c>
      <c r="AT418" s="237" t="s">
        <v>163</v>
      </c>
      <c r="AU418" s="237" t="s">
        <v>80</v>
      </c>
      <c r="AY418" s="17" t="s">
        <v>161</v>
      </c>
      <c r="BE418" s="238">
        <f>IF(N418="základní",J418,0)</f>
        <v>0</v>
      </c>
      <c r="BF418" s="238">
        <f>IF(N418="snížená",J418,0)</f>
        <v>0</v>
      </c>
      <c r="BG418" s="238">
        <f>IF(N418="zákl. přenesená",J418,0)</f>
        <v>0</v>
      </c>
      <c r="BH418" s="238">
        <f>IF(N418="sníž. přenesená",J418,0)</f>
        <v>0</v>
      </c>
      <c r="BI418" s="238">
        <f>IF(N418="nulová",J418,0)</f>
        <v>0</v>
      </c>
      <c r="BJ418" s="17" t="s">
        <v>78</v>
      </c>
      <c r="BK418" s="238">
        <f>ROUND(I418*H418,2)</f>
        <v>0</v>
      </c>
      <c r="BL418" s="17" t="s">
        <v>168</v>
      </c>
      <c r="BM418" s="237" t="s">
        <v>1337</v>
      </c>
    </row>
    <row r="419" s="2" customFormat="1" ht="44.25" customHeight="1">
      <c r="A419" s="38"/>
      <c r="B419" s="39"/>
      <c r="C419" s="226" t="s">
        <v>480</v>
      </c>
      <c r="D419" s="226" t="s">
        <v>163</v>
      </c>
      <c r="E419" s="227" t="s">
        <v>1338</v>
      </c>
      <c r="F419" s="228" t="s">
        <v>1339</v>
      </c>
      <c r="G419" s="229" t="s">
        <v>287</v>
      </c>
      <c r="H419" s="230">
        <v>77.673000000000002</v>
      </c>
      <c r="I419" s="231"/>
      <c r="J419" s="232">
        <f>ROUND(I419*H419,2)</f>
        <v>0</v>
      </c>
      <c r="K419" s="228" t="s">
        <v>167</v>
      </c>
      <c r="L419" s="44"/>
      <c r="M419" s="285" t="s">
        <v>19</v>
      </c>
      <c r="N419" s="286" t="s">
        <v>42</v>
      </c>
      <c r="O419" s="287"/>
      <c r="P419" s="288">
        <f>O419*H419</f>
        <v>0</v>
      </c>
      <c r="Q419" s="288">
        <v>0</v>
      </c>
      <c r="R419" s="288">
        <f>Q419*H419</f>
        <v>0</v>
      </c>
      <c r="S419" s="288">
        <v>0</v>
      </c>
      <c r="T419" s="289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7" t="s">
        <v>168</v>
      </c>
      <c r="AT419" s="237" t="s">
        <v>163</v>
      </c>
      <c r="AU419" s="237" t="s">
        <v>80</v>
      </c>
      <c r="AY419" s="17" t="s">
        <v>161</v>
      </c>
      <c r="BE419" s="238">
        <f>IF(N419="základní",J419,0)</f>
        <v>0</v>
      </c>
      <c r="BF419" s="238">
        <f>IF(N419="snížená",J419,0)</f>
        <v>0</v>
      </c>
      <c r="BG419" s="238">
        <f>IF(N419="zákl. přenesená",J419,0)</f>
        <v>0</v>
      </c>
      <c r="BH419" s="238">
        <f>IF(N419="sníž. přenesená",J419,0)</f>
        <v>0</v>
      </c>
      <c r="BI419" s="238">
        <f>IF(N419="nulová",J419,0)</f>
        <v>0</v>
      </c>
      <c r="BJ419" s="17" t="s">
        <v>78</v>
      </c>
      <c r="BK419" s="238">
        <f>ROUND(I419*H419,2)</f>
        <v>0</v>
      </c>
      <c r="BL419" s="17" t="s">
        <v>168</v>
      </c>
      <c r="BM419" s="237" t="s">
        <v>1340</v>
      </c>
    </row>
    <row r="420" s="2" customFormat="1" ht="6.96" customHeight="1">
      <c r="A420" s="38"/>
      <c r="B420" s="59"/>
      <c r="C420" s="60"/>
      <c r="D420" s="60"/>
      <c r="E420" s="60"/>
      <c r="F420" s="60"/>
      <c r="G420" s="60"/>
      <c r="H420" s="60"/>
      <c r="I420" s="175"/>
      <c r="J420" s="60"/>
      <c r="K420" s="60"/>
      <c r="L420" s="44"/>
      <c r="M420" s="38"/>
      <c r="O420" s="38"/>
      <c r="P420" s="38"/>
      <c r="Q420" s="38"/>
      <c r="R420" s="38"/>
      <c r="S420" s="38"/>
      <c r="T420" s="38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</row>
  </sheetData>
  <sheetProtection sheet="1" autoFilter="0" formatColumns="0" formatRows="0" objects="1" scenarios="1" spinCount="100000" saltValue="Q10wrcJHVWrr6UlaL4/sGx5Nd5ZsNwXP9b7065VNyZoBd8WYhPnn5HyHQTKJcg/2vAWUyFcICy58XaIFL1veKg==" hashValue="3P7F355V0kmSEiz5suZUi2U93S0zSl6U1avgOG7XkJFhD74Zg7ss77VqySRc2ei/4LgDC25pHhPJHR5IZKvGog==" algorithmName="SHA-512" password="CC35"/>
  <autoFilter ref="C87:K41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80</v>
      </c>
    </row>
    <row r="4" hidden="1" s="1" customFormat="1" ht="24.96" customHeight="1">
      <c r="B4" s="20"/>
      <c r="D4" s="142" t="s">
        <v>124</v>
      </c>
      <c r="I4" s="138"/>
      <c r="L4" s="20"/>
      <c r="M4" s="143" t="s">
        <v>10</v>
      </c>
      <c r="AT4" s="17" t="s">
        <v>4</v>
      </c>
    </row>
    <row r="5" hidden="1" s="1" customFormat="1" ht="6.96" customHeight="1">
      <c r="B5" s="20"/>
      <c r="I5" s="138"/>
      <c r="L5" s="20"/>
    </row>
    <row r="6" hidden="1" s="1" customFormat="1" ht="12" customHeight="1">
      <c r="B6" s="20"/>
      <c r="D6" s="144" t="s">
        <v>16</v>
      </c>
      <c r="I6" s="138"/>
      <c r="L6" s="20"/>
    </row>
    <row r="7" hidden="1" s="1" customFormat="1" ht="16.5" customHeight="1">
      <c r="B7" s="20"/>
      <c r="E7" s="145" t="str">
        <f>'Rekapitulace stavby'!K6</f>
        <v>Revitalizace ulice Nádražní</v>
      </c>
      <c r="F7" s="144"/>
      <c r="G7" s="144"/>
      <c r="H7" s="144"/>
      <c r="I7" s="138"/>
      <c r="L7" s="20"/>
    </row>
    <row r="8" hidden="1" s="1" customFormat="1" ht="12" customHeight="1">
      <c r="B8" s="20"/>
      <c r="D8" s="144" t="s">
        <v>125</v>
      </c>
      <c r="I8" s="138"/>
      <c r="L8" s="20"/>
    </row>
    <row r="9" hidden="1" s="2" customFormat="1" ht="16.5" customHeight="1">
      <c r="A9" s="38"/>
      <c r="B9" s="44"/>
      <c r="C9" s="38"/>
      <c r="D9" s="38"/>
      <c r="E9" s="145" t="s">
        <v>1341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4" t="s">
        <v>127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8" t="s">
        <v>1342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6. 1. 2020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28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4" t="s">
        <v>29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28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4" t="s">
        <v>31</v>
      </c>
      <c r="E22" s="38"/>
      <c r="F22" s="38"/>
      <c r="G22" s="38"/>
      <c r="H22" s="38"/>
      <c r="I22" s="149" t="s">
        <v>26</v>
      </c>
      <c r="J22" s="133" t="s">
        <v>19</v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9" t="s">
        <v>28</v>
      </c>
      <c r="J23" s="133" t="s">
        <v>19</v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4" t="s">
        <v>34</v>
      </c>
      <c r="E25" s="38"/>
      <c r="F25" s="38"/>
      <c r="G25" s="38"/>
      <c r="H25" s="38"/>
      <c r="I25" s="149" t="s">
        <v>26</v>
      </c>
      <c r="J25" s="133" t="s">
        <v>1343</v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1344</v>
      </c>
      <c r="F26" s="38"/>
      <c r="G26" s="38"/>
      <c r="H26" s="38"/>
      <c r="I26" s="149" t="s">
        <v>28</v>
      </c>
      <c r="J26" s="133" t="s">
        <v>1345</v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4" t="s">
        <v>35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83.25" customHeight="1">
      <c r="A29" s="151"/>
      <c r="B29" s="152"/>
      <c r="C29" s="151"/>
      <c r="D29" s="151"/>
      <c r="E29" s="153" t="s">
        <v>36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8" t="s">
        <v>37</v>
      </c>
      <c r="E32" s="38"/>
      <c r="F32" s="38"/>
      <c r="G32" s="38"/>
      <c r="H32" s="38"/>
      <c r="I32" s="146"/>
      <c r="J32" s="159">
        <f>ROUND(J92,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0" t="s">
        <v>39</v>
      </c>
      <c r="G34" s="38"/>
      <c r="H34" s="38"/>
      <c r="I34" s="161" t="s">
        <v>38</v>
      </c>
      <c r="J34" s="160" t="s">
        <v>40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41</v>
      </c>
      <c r="E35" s="144" t="s">
        <v>42</v>
      </c>
      <c r="F35" s="163">
        <f>ROUND((SUM(BE92:BE181)),  2)</f>
        <v>0</v>
      </c>
      <c r="G35" s="38"/>
      <c r="H35" s="38"/>
      <c r="I35" s="164">
        <v>0.20999999999999999</v>
      </c>
      <c r="J35" s="163">
        <f>ROUND(((SUM(BE92:BE181))*I35),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43</v>
      </c>
      <c r="F36" s="163">
        <f>ROUND((SUM(BF92:BF181)),  2)</f>
        <v>0</v>
      </c>
      <c r="G36" s="38"/>
      <c r="H36" s="38"/>
      <c r="I36" s="164">
        <v>0.14999999999999999</v>
      </c>
      <c r="J36" s="163">
        <f>ROUND(((SUM(BF92:BF181))*I36),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44</v>
      </c>
      <c r="F37" s="163">
        <f>ROUND((SUM(BG92:BG181)),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45</v>
      </c>
      <c r="F38" s="163">
        <f>ROUND((SUM(BH92:BH181)),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46</v>
      </c>
      <c r="F39" s="163">
        <f>ROUND((SUM(BI92:BI181)),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Revitalizace ulice Nádražní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125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1341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127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 401.1 - Elektroinstalace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ul. Nádražní</v>
      </c>
      <c r="G56" s="40"/>
      <c r="H56" s="40"/>
      <c r="I56" s="149" t="s">
        <v>23</v>
      </c>
      <c r="J56" s="72" t="str">
        <f>IF(J14="","",J14)</f>
        <v>6. 1. 2020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31</v>
      </c>
      <c r="J58" s="36" t="str">
        <f>E23</f>
        <v>BENEPRO, a.s.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149" t="s">
        <v>34</v>
      </c>
      <c r="J59" s="36" t="str">
        <f>E26</f>
        <v>Petr Kubala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130</v>
      </c>
      <c r="D61" s="181"/>
      <c r="E61" s="181"/>
      <c r="F61" s="181"/>
      <c r="G61" s="181"/>
      <c r="H61" s="181"/>
      <c r="I61" s="182"/>
      <c r="J61" s="183" t="s">
        <v>131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69</v>
      </c>
      <c r="D63" s="40"/>
      <c r="E63" s="40"/>
      <c r="F63" s="40"/>
      <c r="G63" s="40"/>
      <c r="H63" s="40"/>
      <c r="I63" s="146"/>
      <c r="J63" s="102">
        <f>J92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85"/>
      <c r="C64" s="186"/>
      <c r="D64" s="187" t="s">
        <v>144</v>
      </c>
      <c r="E64" s="188"/>
      <c r="F64" s="188"/>
      <c r="G64" s="188"/>
      <c r="H64" s="188"/>
      <c r="I64" s="189"/>
      <c r="J64" s="190">
        <f>J93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2"/>
      <c r="C65" s="125"/>
      <c r="D65" s="193" t="s">
        <v>145</v>
      </c>
      <c r="E65" s="194"/>
      <c r="F65" s="194"/>
      <c r="G65" s="194"/>
      <c r="H65" s="194"/>
      <c r="I65" s="195"/>
      <c r="J65" s="196">
        <f>J94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2"/>
      <c r="C66" s="125"/>
      <c r="D66" s="193" t="s">
        <v>923</v>
      </c>
      <c r="E66" s="194"/>
      <c r="F66" s="194"/>
      <c r="G66" s="194"/>
      <c r="H66" s="194"/>
      <c r="I66" s="195"/>
      <c r="J66" s="196">
        <f>J165</f>
        <v>0</v>
      </c>
      <c r="K66" s="125"/>
      <c r="L66" s="19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85"/>
      <c r="C67" s="186"/>
      <c r="D67" s="187" t="s">
        <v>1346</v>
      </c>
      <c r="E67" s="188"/>
      <c r="F67" s="188"/>
      <c r="G67" s="188"/>
      <c r="H67" s="188"/>
      <c r="I67" s="189"/>
      <c r="J67" s="190">
        <f>J174</f>
        <v>0</v>
      </c>
      <c r="K67" s="186"/>
      <c r="L67" s="19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92"/>
      <c r="C68" s="125"/>
      <c r="D68" s="193" t="s">
        <v>1347</v>
      </c>
      <c r="E68" s="194"/>
      <c r="F68" s="194"/>
      <c r="G68" s="194"/>
      <c r="H68" s="194"/>
      <c r="I68" s="195"/>
      <c r="J68" s="196">
        <f>J175</f>
        <v>0</v>
      </c>
      <c r="K68" s="125"/>
      <c r="L68" s="19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2"/>
      <c r="C69" s="125"/>
      <c r="D69" s="193" t="s">
        <v>1348</v>
      </c>
      <c r="E69" s="194"/>
      <c r="F69" s="194"/>
      <c r="G69" s="194"/>
      <c r="H69" s="194"/>
      <c r="I69" s="195"/>
      <c r="J69" s="196">
        <f>J177</f>
        <v>0</v>
      </c>
      <c r="K69" s="125"/>
      <c r="L69" s="19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2"/>
      <c r="C70" s="125"/>
      <c r="D70" s="193" t="s">
        <v>1349</v>
      </c>
      <c r="E70" s="194"/>
      <c r="F70" s="194"/>
      <c r="G70" s="194"/>
      <c r="H70" s="194"/>
      <c r="I70" s="195"/>
      <c r="J70" s="196">
        <f>J179</f>
        <v>0</v>
      </c>
      <c r="K70" s="125"/>
      <c r="L70" s="19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175"/>
      <c r="J72" s="60"/>
      <c r="K72" s="6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178"/>
      <c r="J76" s="62"/>
      <c r="K76" s="62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146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79" t="str">
        <f>E7</f>
        <v>Revitalizace ulice Nádražní</v>
      </c>
      <c r="F80" s="32"/>
      <c r="G80" s="32"/>
      <c r="H80" s="32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" customFormat="1" ht="12" customHeight="1">
      <c r="B81" s="21"/>
      <c r="C81" s="32" t="s">
        <v>125</v>
      </c>
      <c r="D81" s="22"/>
      <c r="E81" s="22"/>
      <c r="F81" s="22"/>
      <c r="G81" s="22"/>
      <c r="H81" s="22"/>
      <c r="I81" s="138"/>
      <c r="J81" s="22"/>
      <c r="K81" s="22"/>
      <c r="L81" s="20"/>
    </row>
    <row r="82" s="2" customFormat="1" ht="16.5" customHeight="1">
      <c r="A82" s="38"/>
      <c r="B82" s="39"/>
      <c r="C82" s="40"/>
      <c r="D82" s="40"/>
      <c r="E82" s="179" t="s">
        <v>1341</v>
      </c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127</v>
      </c>
      <c r="D83" s="40"/>
      <c r="E83" s="40"/>
      <c r="F83" s="40"/>
      <c r="G83" s="40"/>
      <c r="H83" s="40"/>
      <c r="I83" s="146"/>
      <c r="J83" s="40"/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E11</f>
        <v>SO 401.1 - Elektroinstalace</v>
      </c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F14</f>
        <v>ul. Nádražní</v>
      </c>
      <c r="G86" s="40"/>
      <c r="H86" s="40"/>
      <c r="I86" s="149" t="s">
        <v>23</v>
      </c>
      <c r="J86" s="72" t="str">
        <f>IF(J14="","",J14)</f>
        <v>6. 1. 2020</v>
      </c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146"/>
      <c r="J87" s="40"/>
      <c r="K87" s="40"/>
      <c r="L87" s="14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E17</f>
        <v xml:space="preserve"> </v>
      </c>
      <c r="G88" s="40"/>
      <c r="H88" s="40"/>
      <c r="I88" s="149" t="s">
        <v>31</v>
      </c>
      <c r="J88" s="36" t="str">
        <f>E23</f>
        <v>BENEPRO, a.s.</v>
      </c>
      <c r="K88" s="40"/>
      <c r="L88" s="14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IF(E20="","",E20)</f>
        <v>Vyplň údaj</v>
      </c>
      <c r="G89" s="40"/>
      <c r="H89" s="40"/>
      <c r="I89" s="149" t="s">
        <v>34</v>
      </c>
      <c r="J89" s="36" t="str">
        <f>E26</f>
        <v>Petr Kubala</v>
      </c>
      <c r="K89" s="40"/>
      <c r="L89" s="14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146"/>
      <c r="J90" s="40"/>
      <c r="K90" s="40"/>
      <c r="L90" s="14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98"/>
      <c r="B91" s="199"/>
      <c r="C91" s="200" t="s">
        <v>147</v>
      </c>
      <c r="D91" s="201" t="s">
        <v>56</v>
      </c>
      <c r="E91" s="201" t="s">
        <v>52</v>
      </c>
      <c r="F91" s="201" t="s">
        <v>53</v>
      </c>
      <c r="G91" s="201" t="s">
        <v>148</v>
      </c>
      <c r="H91" s="201" t="s">
        <v>149</v>
      </c>
      <c r="I91" s="202" t="s">
        <v>150</v>
      </c>
      <c r="J91" s="201" t="s">
        <v>131</v>
      </c>
      <c r="K91" s="203" t="s">
        <v>151</v>
      </c>
      <c r="L91" s="204"/>
      <c r="M91" s="92" t="s">
        <v>19</v>
      </c>
      <c r="N91" s="93" t="s">
        <v>41</v>
      </c>
      <c r="O91" s="93" t="s">
        <v>152</v>
      </c>
      <c r="P91" s="93" t="s">
        <v>153</v>
      </c>
      <c r="Q91" s="93" t="s">
        <v>154</v>
      </c>
      <c r="R91" s="93" t="s">
        <v>155</v>
      </c>
      <c r="S91" s="93" t="s">
        <v>156</v>
      </c>
      <c r="T91" s="94" t="s">
        <v>157</v>
      </c>
      <c r="U91" s="198"/>
      <c r="V91" s="198"/>
      <c r="W91" s="198"/>
      <c r="X91" s="198"/>
      <c r="Y91" s="198"/>
      <c r="Z91" s="198"/>
      <c r="AA91" s="198"/>
      <c r="AB91" s="198"/>
      <c r="AC91" s="198"/>
      <c r="AD91" s="198"/>
      <c r="AE91" s="198"/>
    </row>
    <row r="92" s="2" customFormat="1" ht="22.8" customHeight="1">
      <c r="A92" s="38"/>
      <c r="B92" s="39"/>
      <c r="C92" s="99" t="s">
        <v>158</v>
      </c>
      <c r="D92" s="40"/>
      <c r="E92" s="40"/>
      <c r="F92" s="40"/>
      <c r="G92" s="40"/>
      <c r="H92" s="40"/>
      <c r="I92" s="146"/>
      <c r="J92" s="205">
        <f>BK92</f>
        <v>0</v>
      </c>
      <c r="K92" s="40"/>
      <c r="L92" s="44"/>
      <c r="M92" s="95"/>
      <c r="N92" s="206"/>
      <c r="O92" s="96"/>
      <c r="P92" s="207">
        <f>P93+P174</f>
        <v>0</v>
      </c>
      <c r="Q92" s="96"/>
      <c r="R92" s="207">
        <f>R93+R174</f>
        <v>122.15265500000001</v>
      </c>
      <c r="S92" s="96"/>
      <c r="T92" s="208">
        <f>T93+T174</f>
        <v>0.27000000000000002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70</v>
      </c>
      <c r="AU92" s="17" t="s">
        <v>132</v>
      </c>
      <c r="BK92" s="209">
        <f>BK93+BK174</f>
        <v>0</v>
      </c>
    </row>
    <row r="93" s="12" customFormat="1" ht="25.92" customHeight="1">
      <c r="A93" s="12"/>
      <c r="B93" s="210"/>
      <c r="C93" s="211"/>
      <c r="D93" s="212" t="s">
        <v>70</v>
      </c>
      <c r="E93" s="213" t="s">
        <v>305</v>
      </c>
      <c r="F93" s="213" t="s">
        <v>712</v>
      </c>
      <c r="G93" s="211"/>
      <c r="H93" s="211"/>
      <c r="I93" s="214"/>
      <c r="J93" s="215">
        <f>BK93</f>
        <v>0</v>
      </c>
      <c r="K93" s="211"/>
      <c r="L93" s="216"/>
      <c r="M93" s="217"/>
      <c r="N93" s="218"/>
      <c r="O93" s="218"/>
      <c r="P93" s="219">
        <f>P94+P165</f>
        <v>0</v>
      </c>
      <c r="Q93" s="218"/>
      <c r="R93" s="219">
        <f>R94+R165</f>
        <v>122.15265500000001</v>
      </c>
      <c r="S93" s="218"/>
      <c r="T93" s="220">
        <f>T94+T165</f>
        <v>0.27000000000000002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21" t="s">
        <v>187</v>
      </c>
      <c r="AT93" s="222" t="s">
        <v>70</v>
      </c>
      <c r="AU93" s="222" t="s">
        <v>71</v>
      </c>
      <c r="AY93" s="221" t="s">
        <v>161</v>
      </c>
      <c r="BK93" s="223">
        <f>BK94+BK165</f>
        <v>0</v>
      </c>
    </row>
    <row r="94" s="12" customFormat="1" ht="22.8" customHeight="1">
      <c r="A94" s="12"/>
      <c r="B94" s="210"/>
      <c r="C94" s="211"/>
      <c r="D94" s="212" t="s">
        <v>70</v>
      </c>
      <c r="E94" s="224" t="s">
        <v>713</v>
      </c>
      <c r="F94" s="224" t="s">
        <v>714</v>
      </c>
      <c r="G94" s="211"/>
      <c r="H94" s="211"/>
      <c r="I94" s="214"/>
      <c r="J94" s="225">
        <f>BK94</f>
        <v>0</v>
      </c>
      <c r="K94" s="211"/>
      <c r="L94" s="216"/>
      <c r="M94" s="217"/>
      <c r="N94" s="218"/>
      <c r="O94" s="218"/>
      <c r="P94" s="219">
        <f>SUM(P95:P164)</f>
        <v>0</v>
      </c>
      <c r="Q94" s="218"/>
      <c r="R94" s="219">
        <f>SUM(R95:R164)</f>
        <v>2.311855</v>
      </c>
      <c r="S94" s="218"/>
      <c r="T94" s="220">
        <f>SUM(T95:T164)</f>
        <v>0.27000000000000002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21" t="s">
        <v>187</v>
      </c>
      <c r="AT94" s="222" t="s">
        <v>70</v>
      </c>
      <c r="AU94" s="222" t="s">
        <v>78</v>
      </c>
      <c r="AY94" s="221" t="s">
        <v>161</v>
      </c>
      <c r="BK94" s="223">
        <f>SUM(BK95:BK164)</f>
        <v>0</v>
      </c>
    </row>
    <row r="95" s="2" customFormat="1" ht="33" customHeight="1">
      <c r="A95" s="38"/>
      <c r="B95" s="39"/>
      <c r="C95" s="226" t="s">
        <v>78</v>
      </c>
      <c r="D95" s="226" t="s">
        <v>163</v>
      </c>
      <c r="E95" s="227" t="s">
        <v>1350</v>
      </c>
      <c r="F95" s="228" t="s">
        <v>1351</v>
      </c>
      <c r="G95" s="229" t="s">
        <v>511</v>
      </c>
      <c r="H95" s="230">
        <v>36</v>
      </c>
      <c r="I95" s="231"/>
      <c r="J95" s="232">
        <f>ROUND(I95*H95,2)</f>
        <v>0</v>
      </c>
      <c r="K95" s="228" t="s">
        <v>1352</v>
      </c>
      <c r="L95" s="44"/>
      <c r="M95" s="233" t="s">
        <v>19</v>
      </c>
      <c r="N95" s="234" t="s">
        <v>42</v>
      </c>
      <c r="O95" s="84"/>
      <c r="P95" s="235">
        <f>O95*H95</f>
        <v>0</v>
      </c>
      <c r="Q95" s="235">
        <v>0</v>
      </c>
      <c r="R95" s="235">
        <f>Q95*H95</f>
        <v>0</v>
      </c>
      <c r="S95" s="235">
        <v>0.0074999999999999997</v>
      </c>
      <c r="T95" s="236">
        <f>S95*H95</f>
        <v>0.27000000000000002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37" t="s">
        <v>276</v>
      </c>
      <c r="AT95" s="237" t="s">
        <v>163</v>
      </c>
      <c r="AU95" s="237" t="s">
        <v>80</v>
      </c>
      <c r="AY95" s="17" t="s">
        <v>161</v>
      </c>
      <c r="BE95" s="238">
        <f>IF(N95="základní",J95,0)</f>
        <v>0</v>
      </c>
      <c r="BF95" s="238">
        <f>IF(N95="snížená",J95,0)</f>
        <v>0</v>
      </c>
      <c r="BG95" s="238">
        <f>IF(N95="zákl. přenesená",J95,0)</f>
        <v>0</v>
      </c>
      <c r="BH95" s="238">
        <f>IF(N95="sníž. přenesená",J95,0)</f>
        <v>0</v>
      </c>
      <c r="BI95" s="238">
        <f>IF(N95="nulová",J95,0)</f>
        <v>0</v>
      </c>
      <c r="BJ95" s="17" t="s">
        <v>78</v>
      </c>
      <c r="BK95" s="238">
        <f>ROUND(I95*H95,2)</f>
        <v>0</v>
      </c>
      <c r="BL95" s="17" t="s">
        <v>276</v>
      </c>
      <c r="BM95" s="237" t="s">
        <v>1353</v>
      </c>
    </row>
    <row r="96" s="2" customFormat="1" ht="33" customHeight="1">
      <c r="A96" s="38"/>
      <c r="B96" s="39"/>
      <c r="C96" s="226" t="s">
        <v>80</v>
      </c>
      <c r="D96" s="226" t="s">
        <v>163</v>
      </c>
      <c r="E96" s="227" t="s">
        <v>1354</v>
      </c>
      <c r="F96" s="228" t="s">
        <v>1355</v>
      </c>
      <c r="G96" s="229" t="s">
        <v>511</v>
      </c>
      <c r="H96" s="230">
        <v>28</v>
      </c>
      <c r="I96" s="231"/>
      <c r="J96" s="232">
        <f>ROUND(I96*H96,2)</f>
        <v>0</v>
      </c>
      <c r="K96" s="228" t="s">
        <v>1352</v>
      </c>
      <c r="L96" s="44"/>
      <c r="M96" s="233" t="s">
        <v>19</v>
      </c>
      <c r="N96" s="234" t="s">
        <v>42</v>
      </c>
      <c r="O96" s="84"/>
      <c r="P96" s="235">
        <f>O96*H96</f>
        <v>0</v>
      </c>
      <c r="Q96" s="235">
        <v>0</v>
      </c>
      <c r="R96" s="235">
        <f>Q96*H96</f>
        <v>0</v>
      </c>
      <c r="S96" s="235">
        <v>0</v>
      </c>
      <c r="T96" s="23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37" t="s">
        <v>537</v>
      </c>
      <c r="AT96" s="237" t="s">
        <v>163</v>
      </c>
      <c r="AU96" s="237" t="s">
        <v>80</v>
      </c>
      <c r="AY96" s="17" t="s">
        <v>161</v>
      </c>
      <c r="BE96" s="238">
        <f>IF(N96="základní",J96,0)</f>
        <v>0</v>
      </c>
      <c r="BF96" s="238">
        <f>IF(N96="snížená",J96,0)</f>
        <v>0</v>
      </c>
      <c r="BG96" s="238">
        <f>IF(N96="zákl. přenesená",J96,0)</f>
        <v>0</v>
      </c>
      <c r="BH96" s="238">
        <f>IF(N96="sníž. přenesená",J96,0)</f>
        <v>0</v>
      </c>
      <c r="BI96" s="238">
        <f>IF(N96="nulová",J96,0)</f>
        <v>0</v>
      </c>
      <c r="BJ96" s="17" t="s">
        <v>78</v>
      </c>
      <c r="BK96" s="238">
        <f>ROUND(I96*H96,2)</f>
        <v>0</v>
      </c>
      <c r="BL96" s="17" t="s">
        <v>537</v>
      </c>
      <c r="BM96" s="237" t="s">
        <v>1356</v>
      </c>
    </row>
    <row r="97" s="2" customFormat="1" ht="21.75" customHeight="1">
      <c r="A97" s="38"/>
      <c r="B97" s="39"/>
      <c r="C97" s="275" t="s">
        <v>187</v>
      </c>
      <c r="D97" s="275" t="s">
        <v>305</v>
      </c>
      <c r="E97" s="276" t="s">
        <v>1357</v>
      </c>
      <c r="F97" s="277" t="s">
        <v>1358</v>
      </c>
      <c r="G97" s="278" t="s">
        <v>511</v>
      </c>
      <c r="H97" s="279">
        <v>12</v>
      </c>
      <c r="I97" s="280"/>
      <c r="J97" s="281">
        <f>ROUND(I97*H97,2)</f>
        <v>0</v>
      </c>
      <c r="K97" s="277" t="s">
        <v>19</v>
      </c>
      <c r="L97" s="282"/>
      <c r="M97" s="283" t="s">
        <v>19</v>
      </c>
      <c r="N97" s="284" t="s">
        <v>42</v>
      </c>
      <c r="O97" s="84"/>
      <c r="P97" s="235">
        <f>O97*H97</f>
        <v>0</v>
      </c>
      <c r="Q97" s="235">
        <v>0</v>
      </c>
      <c r="R97" s="235">
        <f>Q97*H97</f>
        <v>0</v>
      </c>
      <c r="S97" s="235">
        <v>0</v>
      </c>
      <c r="T97" s="23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7" t="s">
        <v>1359</v>
      </c>
      <c r="AT97" s="237" t="s">
        <v>305</v>
      </c>
      <c r="AU97" s="237" t="s">
        <v>80</v>
      </c>
      <c r="AY97" s="17" t="s">
        <v>161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17" t="s">
        <v>78</v>
      </c>
      <c r="BK97" s="238">
        <f>ROUND(I97*H97,2)</f>
        <v>0</v>
      </c>
      <c r="BL97" s="17" t="s">
        <v>537</v>
      </c>
      <c r="BM97" s="237" t="s">
        <v>1360</v>
      </c>
    </row>
    <row r="98" s="2" customFormat="1" ht="21.75" customHeight="1">
      <c r="A98" s="38"/>
      <c r="B98" s="39"/>
      <c r="C98" s="275" t="s">
        <v>168</v>
      </c>
      <c r="D98" s="275" t="s">
        <v>305</v>
      </c>
      <c r="E98" s="276" t="s">
        <v>1361</v>
      </c>
      <c r="F98" s="277" t="s">
        <v>1362</v>
      </c>
      <c r="G98" s="278" t="s">
        <v>511</v>
      </c>
      <c r="H98" s="279">
        <v>12</v>
      </c>
      <c r="I98" s="280"/>
      <c r="J98" s="281">
        <f>ROUND(I98*H98,2)</f>
        <v>0</v>
      </c>
      <c r="K98" s="277" t="s">
        <v>19</v>
      </c>
      <c r="L98" s="282"/>
      <c r="M98" s="283" t="s">
        <v>19</v>
      </c>
      <c r="N98" s="284" t="s">
        <v>42</v>
      </c>
      <c r="O98" s="84"/>
      <c r="P98" s="235">
        <f>O98*H98</f>
        <v>0</v>
      </c>
      <c r="Q98" s="235">
        <v>0</v>
      </c>
      <c r="R98" s="235">
        <f>Q98*H98</f>
        <v>0</v>
      </c>
      <c r="S98" s="235">
        <v>0</v>
      </c>
      <c r="T98" s="23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7" t="s">
        <v>1359</v>
      </c>
      <c r="AT98" s="237" t="s">
        <v>305</v>
      </c>
      <c r="AU98" s="237" t="s">
        <v>80</v>
      </c>
      <c r="AY98" s="17" t="s">
        <v>161</v>
      </c>
      <c r="BE98" s="238">
        <f>IF(N98="základní",J98,0)</f>
        <v>0</v>
      </c>
      <c r="BF98" s="238">
        <f>IF(N98="snížená",J98,0)</f>
        <v>0</v>
      </c>
      <c r="BG98" s="238">
        <f>IF(N98="zákl. přenesená",J98,0)</f>
        <v>0</v>
      </c>
      <c r="BH98" s="238">
        <f>IF(N98="sníž. přenesená",J98,0)</f>
        <v>0</v>
      </c>
      <c r="BI98" s="238">
        <f>IF(N98="nulová",J98,0)</f>
        <v>0</v>
      </c>
      <c r="BJ98" s="17" t="s">
        <v>78</v>
      </c>
      <c r="BK98" s="238">
        <f>ROUND(I98*H98,2)</f>
        <v>0</v>
      </c>
      <c r="BL98" s="17" t="s">
        <v>537</v>
      </c>
      <c r="BM98" s="237" t="s">
        <v>1363</v>
      </c>
    </row>
    <row r="99" s="2" customFormat="1" ht="21.75" customHeight="1">
      <c r="A99" s="38"/>
      <c r="B99" s="39"/>
      <c r="C99" s="275" t="s">
        <v>194</v>
      </c>
      <c r="D99" s="275" t="s">
        <v>305</v>
      </c>
      <c r="E99" s="276" t="s">
        <v>1364</v>
      </c>
      <c r="F99" s="277" t="s">
        <v>1365</v>
      </c>
      <c r="G99" s="278" t="s">
        <v>511</v>
      </c>
      <c r="H99" s="279">
        <v>4</v>
      </c>
      <c r="I99" s="280"/>
      <c r="J99" s="281">
        <f>ROUND(I99*H99,2)</f>
        <v>0</v>
      </c>
      <c r="K99" s="277" t="s">
        <v>19</v>
      </c>
      <c r="L99" s="282"/>
      <c r="M99" s="283" t="s">
        <v>19</v>
      </c>
      <c r="N99" s="284" t="s">
        <v>42</v>
      </c>
      <c r="O99" s="84"/>
      <c r="P99" s="235">
        <f>O99*H99</f>
        <v>0</v>
      </c>
      <c r="Q99" s="235">
        <v>0</v>
      </c>
      <c r="R99" s="235">
        <f>Q99*H99</f>
        <v>0</v>
      </c>
      <c r="S99" s="235">
        <v>0</v>
      </c>
      <c r="T99" s="23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7" t="s">
        <v>1359</v>
      </c>
      <c r="AT99" s="237" t="s">
        <v>305</v>
      </c>
      <c r="AU99" s="237" t="s">
        <v>80</v>
      </c>
      <c r="AY99" s="17" t="s">
        <v>161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17" t="s">
        <v>78</v>
      </c>
      <c r="BK99" s="238">
        <f>ROUND(I99*H99,2)</f>
        <v>0</v>
      </c>
      <c r="BL99" s="17" t="s">
        <v>537</v>
      </c>
      <c r="BM99" s="237" t="s">
        <v>1366</v>
      </c>
    </row>
    <row r="100" s="2" customFormat="1" ht="44.25" customHeight="1">
      <c r="A100" s="38"/>
      <c r="B100" s="39"/>
      <c r="C100" s="226" t="s">
        <v>198</v>
      </c>
      <c r="D100" s="226" t="s">
        <v>163</v>
      </c>
      <c r="E100" s="227" t="s">
        <v>1367</v>
      </c>
      <c r="F100" s="228" t="s">
        <v>1368</v>
      </c>
      <c r="G100" s="229" t="s">
        <v>511</v>
      </c>
      <c r="H100" s="230">
        <v>2</v>
      </c>
      <c r="I100" s="231"/>
      <c r="J100" s="232">
        <f>ROUND(I100*H100,2)</f>
        <v>0</v>
      </c>
      <c r="K100" s="228" t="s">
        <v>1352</v>
      </c>
      <c r="L100" s="44"/>
      <c r="M100" s="233" t="s">
        <v>19</v>
      </c>
      <c r="N100" s="234" t="s">
        <v>42</v>
      </c>
      <c r="O100" s="84"/>
      <c r="P100" s="235">
        <f>O100*H100</f>
        <v>0</v>
      </c>
      <c r="Q100" s="235">
        <v>0</v>
      </c>
      <c r="R100" s="235">
        <f>Q100*H100</f>
        <v>0</v>
      </c>
      <c r="S100" s="235">
        <v>0</v>
      </c>
      <c r="T100" s="23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37" t="s">
        <v>537</v>
      </c>
      <c r="AT100" s="237" t="s">
        <v>163</v>
      </c>
      <c r="AU100" s="237" t="s">
        <v>80</v>
      </c>
      <c r="AY100" s="17" t="s">
        <v>161</v>
      </c>
      <c r="BE100" s="238">
        <f>IF(N100="základní",J100,0)</f>
        <v>0</v>
      </c>
      <c r="BF100" s="238">
        <f>IF(N100="snížená",J100,0)</f>
        <v>0</v>
      </c>
      <c r="BG100" s="238">
        <f>IF(N100="zákl. přenesená",J100,0)</f>
        <v>0</v>
      </c>
      <c r="BH100" s="238">
        <f>IF(N100="sníž. přenesená",J100,0)</f>
        <v>0</v>
      </c>
      <c r="BI100" s="238">
        <f>IF(N100="nulová",J100,0)</f>
        <v>0</v>
      </c>
      <c r="BJ100" s="17" t="s">
        <v>78</v>
      </c>
      <c r="BK100" s="238">
        <f>ROUND(I100*H100,2)</f>
        <v>0</v>
      </c>
      <c r="BL100" s="17" t="s">
        <v>537</v>
      </c>
      <c r="BM100" s="237" t="s">
        <v>1369</v>
      </c>
    </row>
    <row r="101" s="2" customFormat="1" ht="55.5" customHeight="1">
      <c r="A101" s="38"/>
      <c r="B101" s="39"/>
      <c r="C101" s="275" t="s">
        <v>207</v>
      </c>
      <c r="D101" s="275" t="s">
        <v>305</v>
      </c>
      <c r="E101" s="276" t="s">
        <v>1370</v>
      </c>
      <c r="F101" s="277" t="s">
        <v>1371</v>
      </c>
      <c r="G101" s="278" t="s">
        <v>511</v>
      </c>
      <c r="H101" s="279">
        <v>2</v>
      </c>
      <c r="I101" s="280"/>
      <c r="J101" s="281">
        <f>ROUND(I101*H101,2)</f>
        <v>0</v>
      </c>
      <c r="K101" s="277" t="s">
        <v>19</v>
      </c>
      <c r="L101" s="282"/>
      <c r="M101" s="283" t="s">
        <v>19</v>
      </c>
      <c r="N101" s="284" t="s">
        <v>42</v>
      </c>
      <c r="O101" s="84"/>
      <c r="P101" s="235">
        <f>O101*H101</f>
        <v>0</v>
      </c>
      <c r="Q101" s="235">
        <v>0</v>
      </c>
      <c r="R101" s="235">
        <f>Q101*H101</f>
        <v>0</v>
      </c>
      <c r="S101" s="235">
        <v>0</v>
      </c>
      <c r="T101" s="23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362</v>
      </c>
      <c r="AT101" s="237" t="s">
        <v>305</v>
      </c>
      <c r="AU101" s="237" t="s">
        <v>80</v>
      </c>
      <c r="AY101" s="17" t="s">
        <v>161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78</v>
      </c>
      <c r="BK101" s="238">
        <f>ROUND(I101*H101,2)</f>
        <v>0</v>
      </c>
      <c r="BL101" s="17" t="s">
        <v>276</v>
      </c>
      <c r="BM101" s="237" t="s">
        <v>1372</v>
      </c>
    </row>
    <row r="102" s="2" customFormat="1" ht="21.75" customHeight="1">
      <c r="A102" s="38"/>
      <c r="B102" s="39"/>
      <c r="C102" s="226" t="s">
        <v>213</v>
      </c>
      <c r="D102" s="226" t="s">
        <v>163</v>
      </c>
      <c r="E102" s="227" t="s">
        <v>1373</v>
      </c>
      <c r="F102" s="228" t="s">
        <v>1374</v>
      </c>
      <c r="G102" s="229" t="s">
        <v>511</v>
      </c>
      <c r="H102" s="230">
        <v>44</v>
      </c>
      <c r="I102" s="231"/>
      <c r="J102" s="232">
        <f>ROUND(I102*H102,2)</f>
        <v>0</v>
      </c>
      <c r="K102" s="228" t="s">
        <v>1352</v>
      </c>
      <c r="L102" s="44"/>
      <c r="M102" s="233" t="s">
        <v>19</v>
      </c>
      <c r="N102" s="234" t="s">
        <v>42</v>
      </c>
      <c r="O102" s="84"/>
      <c r="P102" s="235">
        <f>O102*H102</f>
        <v>0</v>
      </c>
      <c r="Q102" s="235">
        <v>0</v>
      </c>
      <c r="R102" s="235">
        <f>Q102*H102</f>
        <v>0</v>
      </c>
      <c r="S102" s="235">
        <v>0</v>
      </c>
      <c r="T102" s="23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7" t="s">
        <v>537</v>
      </c>
      <c r="AT102" s="237" t="s">
        <v>163</v>
      </c>
      <c r="AU102" s="237" t="s">
        <v>80</v>
      </c>
      <c r="AY102" s="17" t="s">
        <v>161</v>
      </c>
      <c r="BE102" s="238">
        <f>IF(N102="základní",J102,0)</f>
        <v>0</v>
      </c>
      <c r="BF102" s="238">
        <f>IF(N102="snížená",J102,0)</f>
        <v>0</v>
      </c>
      <c r="BG102" s="238">
        <f>IF(N102="zákl. přenesená",J102,0)</f>
        <v>0</v>
      </c>
      <c r="BH102" s="238">
        <f>IF(N102="sníž. přenesená",J102,0)</f>
        <v>0</v>
      </c>
      <c r="BI102" s="238">
        <f>IF(N102="nulová",J102,0)</f>
        <v>0</v>
      </c>
      <c r="BJ102" s="17" t="s">
        <v>78</v>
      </c>
      <c r="BK102" s="238">
        <f>ROUND(I102*H102,2)</f>
        <v>0</v>
      </c>
      <c r="BL102" s="17" t="s">
        <v>537</v>
      </c>
      <c r="BM102" s="237" t="s">
        <v>1375</v>
      </c>
    </row>
    <row r="103" s="2" customFormat="1" ht="21.75" customHeight="1">
      <c r="A103" s="38"/>
      <c r="B103" s="39"/>
      <c r="C103" s="275" t="s">
        <v>218</v>
      </c>
      <c r="D103" s="275" t="s">
        <v>305</v>
      </c>
      <c r="E103" s="276" t="s">
        <v>1376</v>
      </c>
      <c r="F103" s="277" t="s">
        <v>1377</v>
      </c>
      <c r="G103" s="278" t="s">
        <v>511</v>
      </c>
      <c r="H103" s="279">
        <v>16</v>
      </c>
      <c r="I103" s="280"/>
      <c r="J103" s="281">
        <f>ROUND(I103*H103,2)</f>
        <v>0</v>
      </c>
      <c r="K103" s="277" t="s">
        <v>19</v>
      </c>
      <c r="L103" s="282"/>
      <c r="M103" s="283" t="s">
        <v>19</v>
      </c>
      <c r="N103" s="284" t="s">
        <v>42</v>
      </c>
      <c r="O103" s="84"/>
      <c r="P103" s="235">
        <f>O103*H103</f>
        <v>0</v>
      </c>
      <c r="Q103" s="235">
        <v>0.0050000000000000001</v>
      </c>
      <c r="R103" s="235">
        <f>Q103*H103</f>
        <v>0.080000000000000002</v>
      </c>
      <c r="S103" s="235">
        <v>0</v>
      </c>
      <c r="T103" s="23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7" t="s">
        <v>1359</v>
      </c>
      <c r="AT103" s="237" t="s">
        <v>305</v>
      </c>
      <c r="AU103" s="237" t="s">
        <v>80</v>
      </c>
      <c r="AY103" s="17" t="s">
        <v>161</v>
      </c>
      <c r="BE103" s="238">
        <f>IF(N103="základní",J103,0)</f>
        <v>0</v>
      </c>
      <c r="BF103" s="238">
        <f>IF(N103="snížená",J103,0)</f>
        <v>0</v>
      </c>
      <c r="BG103" s="238">
        <f>IF(N103="zákl. přenesená",J103,0)</f>
        <v>0</v>
      </c>
      <c r="BH103" s="238">
        <f>IF(N103="sníž. přenesená",J103,0)</f>
        <v>0</v>
      </c>
      <c r="BI103" s="238">
        <f>IF(N103="nulová",J103,0)</f>
        <v>0</v>
      </c>
      <c r="BJ103" s="17" t="s">
        <v>78</v>
      </c>
      <c r="BK103" s="238">
        <f>ROUND(I103*H103,2)</f>
        <v>0</v>
      </c>
      <c r="BL103" s="17" t="s">
        <v>537</v>
      </c>
      <c r="BM103" s="237" t="s">
        <v>1378</v>
      </c>
    </row>
    <row r="104" s="2" customFormat="1" ht="16.5" customHeight="1">
      <c r="A104" s="38"/>
      <c r="B104" s="39"/>
      <c r="C104" s="275" t="s">
        <v>224</v>
      </c>
      <c r="D104" s="275" t="s">
        <v>305</v>
      </c>
      <c r="E104" s="276" t="s">
        <v>1379</v>
      </c>
      <c r="F104" s="277" t="s">
        <v>1380</v>
      </c>
      <c r="G104" s="278" t="s">
        <v>511</v>
      </c>
      <c r="H104" s="279">
        <v>24</v>
      </c>
      <c r="I104" s="280"/>
      <c r="J104" s="281">
        <f>ROUND(I104*H104,2)</f>
        <v>0</v>
      </c>
      <c r="K104" s="277" t="s">
        <v>19</v>
      </c>
      <c r="L104" s="282"/>
      <c r="M104" s="283" t="s">
        <v>19</v>
      </c>
      <c r="N104" s="284" t="s">
        <v>42</v>
      </c>
      <c r="O104" s="84"/>
      <c r="P104" s="235">
        <f>O104*H104</f>
        <v>0</v>
      </c>
      <c r="Q104" s="235">
        <v>0</v>
      </c>
      <c r="R104" s="235">
        <f>Q104*H104</f>
        <v>0</v>
      </c>
      <c r="S104" s="235">
        <v>0</v>
      </c>
      <c r="T104" s="23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7" t="s">
        <v>1359</v>
      </c>
      <c r="AT104" s="237" t="s">
        <v>305</v>
      </c>
      <c r="AU104" s="237" t="s">
        <v>80</v>
      </c>
      <c r="AY104" s="17" t="s">
        <v>161</v>
      </c>
      <c r="BE104" s="238">
        <f>IF(N104="základní",J104,0)</f>
        <v>0</v>
      </c>
      <c r="BF104" s="238">
        <f>IF(N104="snížená",J104,0)</f>
        <v>0</v>
      </c>
      <c r="BG104" s="238">
        <f>IF(N104="zákl. přenesená",J104,0)</f>
        <v>0</v>
      </c>
      <c r="BH104" s="238">
        <f>IF(N104="sníž. přenesená",J104,0)</f>
        <v>0</v>
      </c>
      <c r="BI104" s="238">
        <f>IF(N104="nulová",J104,0)</f>
        <v>0</v>
      </c>
      <c r="BJ104" s="17" t="s">
        <v>78</v>
      </c>
      <c r="BK104" s="238">
        <f>ROUND(I104*H104,2)</f>
        <v>0</v>
      </c>
      <c r="BL104" s="17" t="s">
        <v>537</v>
      </c>
      <c r="BM104" s="237" t="s">
        <v>1381</v>
      </c>
    </row>
    <row r="105" s="2" customFormat="1" ht="21.75" customHeight="1">
      <c r="A105" s="38"/>
      <c r="B105" s="39"/>
      <c r="C105" s="275" t="s">
        <v>238</v>
      </c>
      <c r="D105" s="275" t="s">
        <v>305</v>
      </c>
      <c r="E105" s="276" t="s">
        <v>1382</v>
      </c>
      <c r="F105" s="277" t="s">
        <v>1383</v>
      </c>
      <c r="G105" s="278" t="s">
        <v>511</v>
      </c>
      <c r="H105" s="279">
        <v>24</v>
      </c>
      <c r="I105" s="280"/>
      <c r="J105" s="281">
        <f>ROUND(I105*H105,2)</f>
        <v>0</v>
      </c>
      <c r="K105" s="277" t="s">
        <v>19</v>
      </c>
      <c r="L105" s="282"/>
      <c r="M105" s="283" t="s">
        <v>19</v>
      </c>
      <c r="N105" s="284" t="s">
        <v>42</v>
      </c>
      <c r="O105" s="84"/>
      <c r="P105" s="235">
        <f>O105*H105</f>
        <v>0</v>
      </c>
      <c r="Q105" s="235">
        <v>0</v>
      </c>
      <c r="R105" s="235">
        <f>Q105*H105</f>
        <v>0</v>
      </c>
      <c r="S105" s="235">
        <v>0</v>
      </c>
      <c r="T105" s="23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7" t="s">
        <v>1359</v>
      </c>
      <c r="AT105" s="237" t="s">
        <v>305</v>
      </c>
      <c r="AU105" s="237" t="s">
        <v>80</v>
      </c>
      <c r="AY105" s="17" t="s">
        <v>161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17" t="s">
        <v>78</v>
      </c>
      <c r="BK105" s="238">
        <f>ROUND(I105*H105,2)</f>
        <v>0</v>
      </c>
      <c r="BL105" s="17" t="s">
        <v>537</v>
      </c>
      <c r="BM105" s="237" t="s">
        <v>1384</v>
      </c>
    </row>
    <row r="106" s="2" customFormat="1" ht="21.75" customHeight="1">
      <c r="A106" s="38"/>
      <c r="B106" s="39"/>
      <c r="C106" s="275" t="s">
        <v>244</v>
      </c>
      <c r="D106" s="275" t="s">
        <v>305</v>
      </c>
      <c r="E106" s="276" t="s">
        <v>1385</v>
      </c>
      <c r="F106" s="277" t="s">
        <v>1386</v>
      </c>
      <c r="G106" s="278" t="s">
        <v>511</v>
      </c>
      <c r="H106" s="279">
        <v>24</v>
      </c>
      <c r="I106" s="280"/>
      <c r="J106" s="281">
        <f>ROUND(I106*H106,2)</f>
        <v>0</v>
      </c>
      <c r="K106" s="277" t="s">
        <v>19</v>
      </c>
      <c r="L106" s="282"/>
      <c r="M106" s="283" t="s">
        <v>19</v>
      </c>
      <c r="N106" s="284" t="s">
        <v>42</v>
      </c>
      <c r="O106" s="84"/>
      <c r="P106" s="235">
        <f>O106*H106</f>
        <v>0</v>
      </c>
      <c r="Q106" s="235">
        <v>0</v>
      </c>
      <c r="R106" s="235">
        <f>Q106*H106</f>
        <v>0</v>
      </c>
      <c r="S106" s="235">
        <v>0</v>
      </c>
      <c r="T106" s="23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37" t="s">
        <v>1359</v>
      </c>
      <c r="AT106" s="237" t="s">
        <v>305</v>
      </c>
      <c r="AU106" s="237" t="s">
        <v>80</v>
      </c>
      <c r="AY106" s="17" t="s">
        <v>161</v>
      </c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17" t="s">
        <v>78</v>
      </c>
      <c r="BK106" s="238">
        <f>ROUND(I106*H106,2)</f>
        <v>0</v>
      </c>
      <c r="BL106" s="17" t="s">
        <v>537</v>
      </c>
      <c r="BM106" s="237" t="s">
        <v>1387</v>
      </c>
    </row>
    <row r="107" s="2" customFormat="1" ht="21.75" customHeight="1">
      <c r="A107" s="38"/>
      <c r="B107" s="39"/>
      <c r="C107" s="275" t="s">
        <v>257</v>
      </c>
      <c r="D107" s="275" t="s">
        <v>305</v>
      </c>
      <c r="E107" s="276" t="s">
        <v>1388</v>
      </c>
      <c r="F107" s="277" t="s">
        <v>1389</v>
      </c>
      <c r="G107" s="278" t="s">
        <v>511</v>
      </c>
      <c r="H107" s="279">
        <v>24</v>
      </c>
      <c r="I107" s="280"/>
      <c r="J107" s="281">
        <f>ROUND(I107*H107,2)</f>
        <v>0</v>
      </c>
      <c r="K107" s="277" t="s">
        <v>19</v>
      </c>
      <c r="L107" s="282"/>
      <c r="M107" s="283" t="s">
        <v>19</v>
      </c>
      <c r="N107" s="284" t="s">
        <v>42</v>
      </c>
      <c r="O107" s="84"/>
      <c r="P107" s="235">
        <f>O107*H107</f>
        <v>0</v>
      </c>
      <c r="Q107" s="235">
        <v>0.00040999999999999999</v>
      </c>
      <c r="R107" s="235">
        <f>Q107*H107</f>
        <v>0.0098399999999999998</v>
      </c>
      <c r="S107" s="235">
        <v>0</v>
      </c>
      <c r="T107" s="23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37" t="s">
        <v>1359</v>
      </c>
      <c r="AT107" s="237" t="s">
        <v>305</v>
      </c>
      <c r="AU107" s="237" t="s">
        <v>80</v>
      </c>
      <c r="AY107" s="17" t="s">
        <v>161</v>
      </c>
      <c r="BE107" s="238">
        <f>IF(N107="základní",J107,0)</f>
        <v>0</v>
      </c>
      <c r="BF107" s="238">
        <f>IF(N107="snížená",J107,0)</f>
        <v>0</v>
      </c>
      <c r="BG107" s="238">
        <f>IF(N107="zákl. přenesená",J107,0)</f>
        <v>0</v>
      </c>
      <c r="BH107" s="238">
        <f>IF(N107="sníž. přenesená",J107,0)</f>
        <v>0</v>
      </c>
      <c r="BI107" s="238">
        <f>IF(N107="nulová",J107,0)</f>
        <v>0</v>
      </c>
      <c r="BJ107" s="17" t="s">
        <v>78</v>
      </c>
      <c r="BK107" s="238">
        <f>ROUND(I107*H107,2)</f>
        <v>0</v>
      </c>
      <c r="BL107" s="17" t="s">
        <v>537</v>
      </c>
      <c r="BM107" s="237" t="s">
        <v>1390</v>
      </c>
    </row>
    <row r="108" s="2" customFormat="1" ht="21.75" customHeight="1">
      <c r="A108" s="38"/>
      <c r="B108" s="39"/>
      <c r="C108" s="275" t="s">
        <v>262</v>
      </c>
      <c r="D108" s="275" t="s">
        <v>305</v>
      </c>
      <c r="E108" s="276" t="s">
        <v>1391</v>
      </c>
      <c r="F108" s="277" t="s">
        <v>1392</v>
      </c>
      <c r="G108" s="278" t="s">
        <v>511</v>
      </c>
      <c r="H108" s="279">
        <v>4</v>
      </c>
      <c r="I108" s="280"/>
      <c r="J108" s="281">
        <f>ROUND(I108*H108,2)</f>
        <v>0</v>
      </c>
      <c r="K108" s="277" t="s">
        <v>19</v>
      </c>
      <c r="L108" s="282"/>
      <c r="M108" s="283" t="s">
        <v>19</v>
      </c>
      <c r="N108" s="284" t="s">
        <v>42</v>
      </c>
      <c r="O108" s="84"/>
      <c r="P108" s="235">
        <f>O108*H108</f>
        <v>0</v>
      </c>
      <c r="Q108" s="235">
        <v>0.0096100000000000005</v>
      </c>
      <c r="R108" s="235">
        <f>Q108*H108</f>
        <v>0.038440000000000002</v>
      </c>
      <c r="S108" s="235">
        <v>0</v>
      </c>
      <c r="T108" s="23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37" t="s">
        <v>1359</v>
      </c>
      <c r="AT108" s="237" t="s">
        <v>305</v>
      </c>
      <c r="AU108" s="237" t="s">
        <v>80</v>
      </c>
      <c r="AY108" s="17" t="s">
        <v>161</v>
      </c>
      <c r="BE108" s="238">
        <f>IF(N108="základní",J108,0)</f>
        <v>0</v>
      </c>
      <c r="BF108" s="238">
        <f>IF(N108="snížená",J108,0)</f>
        <v>0</v>
      </c>
      <c r="BG108" s="238">
        <f>IF(N108="zákl. přenesená",J108,0)</f>
        <v>0</v>
      </c>
      <c r="BH108" s="238">
        <f>IF(N108="sníž. přenesená",J108,0)</f>
        <v>0</v>
      </c>
      <c r="BI108" s="238">
        <f>IF(N108="nulová",J108,0)</f>
        <v>0</v>
      </c>
      <c r="BJ108" s="17" t="s">
        <v>78</v>
      </c>
      <c r="BK108" s="238">
        <f>ROUND(I108*H108,2)</f>
        <v>0</v>
      </c>
      <c r="BL108" s="17" t="s">
        <v>537</v>
      </c>
      <c r="BM108" s="237" t="s">
        <v>1393</v>
      </c>
    </row>
    <row r="109" s="2" customFormat="1" ht="16.5" customHeight="1">
      <c r="A109" s="38"/>
      <c r="B109" s="39"/>
      <c r="C109" s="275" t="s">
        <v>8</v>
      </c>
      <c r="D109" s="275" t="s">
        <v>305</v>
      </c>
      <c r="E109" s="276" t="s">
        <v>1394</v>
      </c>
      <c r="F109" s="277" t="s">
        <v>1395</v>
      </c>
      <c r="G109" s="278" t="s">
        <v>511</v>
      </c>
      <c r="H109" s="279">
        <v>4</v>
      </c>
      <c r="I109" s="280"/>
      <c r="J109" s="281">
        <f>ROUND(I109*H109,2)</f>
        <v>0</v>
      </c>
      <c r="K109" s="277" t="s">
        <v>19</v>
      </c>
      <c r="L109" s="282"/>
      <c r="M109" s="283" t="s">
        <v>19</v>
      </c>
      <c r="N109" s="284" t="s">
        <v>42</v>
      </c>
      <c r="O109" s="84"/>
      <c r="P109" s="235">
        <f>O109*H109</f>
        <v>0</v>
      </c>
      <c r="Q109" s="235">
        <v>0</v>
      </c>
      <c r="R109" s="235">
        <f>Q109*H109</f>
        <v>0</v>
      </c>
      <c r="S109" s="235">
        <v>0</v>
      </c>
      <c r="T109" s="23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7" t="s">
        <v>1359</v>
      </c>
      <c r="AT109" s="237" t="s">
        <v>305</v>
      </c>
      <c r="AU109" s="237" t="s">
        <v>80</v>
      </c>
      <c r="AY109" s="17" t="s">
        <v>161</v>
      </c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17" t="s">
        <v>78</v>
      </c>
      <c r="BK109" s="238">
        <f>ROUND(I109*H109,2)</f>
        <v>0</v>
      </c>
      <c r="BL109" s="17" t="s">
        <v>537</v>
      </c>
      <c r="BM109" s="237" t="s">
        <v>1396</v>
      </c>
    </row>
    <row r="110" s="2" customFormat="1" ht="21.75" customHeight="1">
      <c r="A110" s="38"/>
      <c r="B110" s="39"/>
      <c r="C110" s="226" t="s">
        <v>276</v>
      </c>
      <c r="D110" s="226" t="s">
        <v>163</v>
      </c>
      <c r="E110" s="227" t="s">
        <v>1397</v>
      </c>
      <c r="F110" s="228" t="s">
        <v>1398</v>
      </c>
      <c r="G110" s="229" t="s">
        <v>511</v>
      </c>
      <c r="H110" s="230">
        <v>12</v>
      </c>
      <c r="I110" s="231"/>
      <c r="J110" s="232">
        <f>ROUND(I110*H110,2)</f>
        <v>0</v>
      </c>
      <c r="K110" s="228" t="s">
        <v>1352</v>
      </c>
      <c r="L110" s="44"/>
      <c r="M110" s="233" t="s">
        <v>19</v>
      </c>
      <c r="N110" s="234" t="s">
        <v>42</v>
      </c>
      <c r="O110" s="84"/>
      <c r="P110" s="235">
        <f>O110*H110</f>
        <v>0</v>
      </c>
      <c r="Q110" s="235">
        <v>0</v>
      </c>
      <c r="R110" s="235">
        <f>Q110*H110</f>
        <v>0</v>
      </c>
      <c r="S110" s="235">
        <v>0</v>
      </c>
      <c r="T110" s="23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37" t="s">
        <v>537</v>
      </c>
      <c r="AT110" s="237" t="s">
        <v>163</v>
      </c>
      <c r="AU110" s="237" t="s">
        <v>80</v>
      </c>
      <c r="AY110" s="17" t="s">
        <v>161</v>
      </c>
      <c r="BE110" s="238">
        <f>IF(N110="základní",J110,0)</f>
        <v>0</v>
      </c>
      <c r="BF110" s="238">
        <f>IF(N110="snížená",J110,0)</f>
        <v>0</v>
      </c>
      <c r="BG110" s="238">
        <f>IF(N110="zákl. přenesená",J110,0)</f>
        <v>0</v>
      </c>
      <c r="BH110" s="238">
        <f>IF(N110="sníž. přenesená",J110,0)</f>
        <v>0</v>
      </c>
      <c r="BI110" s="238">
        <f>IF(N110="nulová",J110,0)</f>
        <v>0</v>
      </c>
      <c r="BJ110" s="17" t="s">
        <v>78</v>
      </c>
      <c r="BK110" s="238">
        <f>ROUND(I110*H110,2)</f>
        <v>0</v>
      </c>
      <c r="BL110" s="17" t="s">
        <v>537</v>
      </c>
      <c r="BM110" s="237" t="s">
        <v>1399</v>
      </c>
    </row>
    <row r="111" s="2" customFormat="1" ht="16.5" customHeight="1">
      <c r="A111" s="38"/>
      <c r="B111" s="39"/>
      <c r="C111" s="275" t="s">
        <v>280</v>
      </c>
      <c r="D111" s="275" t="s">
        <v>305</v>
      </c>
      <c r="E111" s="276" t="s">
        <v>1400</v>
      </c>
      <c r="F111" s="277" t="s">
        <v>1401</v>
      </c>
      <c r="G111" s="278" t="s">
        <v>511</v>
      </c>
      <c r="H111" s="279">
        <v>8</v>
      </c>
      <c r="I111" s="280"/>
      <c r="J111" s="281">
        <f>ROUND(I111*H111,2)</f>
        <v>0</v>
      </c>
      <c r="K111" s="277" t="s">
        <v>19</v>
      </c>
      <c r="L111" s="282"/>
      <c r="M111" s="283" t="s">
        <v>19</v>
      </c>
      <c r="N111" s="284" t="s">
        <v>42</v>
      </c>
      <c r="O111" s="84"/>
      <c r="P111" s="235">
        <f>O111*H111</f>
        <v>0</v>
      </c>
      <c r="Q111" s="235">
        <v>0.014999999999999999</v>
      </c>
      <c r="R111" s="235">
        <f>Q111*H111</f>
        <v>0.12</v>
      </c>
      <c r="S111" s="235">
        <v>0</v>
      </c>
      <c r="T111" s="23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37" t="s">
        <v>1359</v>
      </c>
      <c r="AT111" s="237" t="s">
        <v>305</v>
      </c>
      <c r="AU111" s="237" t="s">
        <v>80</v>
      </c>
      <c r="AY111" s="17" t="s">
        <v>161</v>
      </c>
      <c r="BE111" s="238">
        <f>IF(N111="základní",J111,0)</f>
        <v>0</v>
      </c>
      <c r="BF111" s="238">
        <f>IF(N111="snížená",J111,0)</f>
        <v>0</v>
      </c>
      <c r="BG111" s="238">
        <f>IF(N111="zákl. přenesená",J111,0)</f>
        <v>0</v>
      </c>
      <c r="BH111" s="238">
        <f>IF(N111="sníž. přenesená",J111,0)</f>
        <v>0</v>
      </c>
      <c r="BI111" s="238">
        <f>IF(N111="nulová",J111,0)</f>
        <v>0</v>
      </c>
      <c r="BJ111" s="17" t="s">
        <v>78</v>
      </c>
      <c r="BK111" s="238">
        <f>ROUND(I111*H111,2)</f>
        <v>0</v>
      </c>
      <c r="BL111" s="17" t="s">
        <v>537</v>
      </c>
      <c r="BM111" s="237" t="s">
        <v>1402</v>
      </c>
    </row>
    <row r="112" s="2" customFormat="1" ht="16.5" customHeight="1">
      <c r="A112" s="38"/>
      <c r="B112" s="39"/>
      <c r="C112" s="275" t="s">
        <v>284</v>
      </c>
      <c r="D112" s="275" t="s">
        <v>305</v>
      </c>
      <c r="E112" s="276" t="s">
        <v>1403</v>
      </c>
      <c r="F112" s="277" t="s">
        <v>1404</v>
      </c>
      <c r="G112" s="278" t="s">
        <v>511</v>
      </c>
      <c r="H112" s="279">
        <v>4</v>
      </c>
      <c r="I112" s="280"/>
      <c r="J112" s="281">
        <f>ROUND(I112*H112,2)</f>
        <v>0</v>
      </c>
      <c r="K112" s="277" t="s">
        <v>19</v>
      </c>
      <c r="L112" s="282"/>
      <c r="M112" s="283" t="s">
        <v>19</v>
      </c>
      <c r="N112" s="284" t="s">
        <v>42</v>
      </c>
      <c r="O112" s="84"/>
      <c r="P112" s="235">
        <f>O112*H112</f>
        <v>0</v>
      </c>
      <c r="Q112" s="235">
        <v>0.014999999999999999</v>
      </c>
      <c r="R112" s="235">
        <f>Q112*H112</f>
        <v>0.059999999999999998</v>
      </c>
      <c r="S112" s="235">
        <v>0</v>
      </c>
      <c r="T112" s="23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37" t="s">
        <v>1359</v>
      </c>
      <c r="AT112" s="237" t="s">
        <v>305</v>
      </c>
      <c r="AU112" s="237" t="s">
        <v>80</v>
      </c>
      <c r="AY112" s="17" t="s">
        <v>161</v>
      </c>
      <c r="BE112" s="238">
        <f>IF(N112="základní",J112,0)</f>
        <v>0</v>
      </c>
      <c r="BF112" s="238">
        <f>IF(N112="snížená",J112,0)</f>
        <v>0</v>
      </c>
      <c r="BG112" s="238">
        <f>IF(N112="zákl. přenesená",J112,0)</f>
        <v>0</v>
      </c>
      <c r="BH112" s="238">
        <f>IF(N112="sníž. přenesená",J112,0)</f>
        <v>0</v>
      </c>
      <c r="BI112" s="238">
        <f>IF(N112="nulová",J112,0)</f>
        <v>0</v>
      </c>
      <c r="BJ112" s="17" t="s">
        <v>78</v>
      </c>
      <c r="BK112" s="238">
        <f>ROUND(I112*H112,2)</f>
        <v>0</v>
      </c>
      <c r="BL112" s="17" t="s">
        <v>537</v>
      </c>
      <c r="BM112" s="237" t="s">
        <v>1405</v>
      </c>
    </row>
    <row r="113" s="2" customFormat="1" ht="21.75" customHeight="1">
      <c r="A113" s="38"/>
      <c r="B113" s="39"/>
      <c r="C113" s="226" t="s">
        <v>290</v>
      </c>
      <c r="D113" s="226" t="s">
        <v>163</v>
      </c>
      <c r="E113" s="227" t="s">
        <v>1406</v>
      </c>
      <c r="F113" s="228" t="s">
        <v>1407</v>
      </c>
      <c r="G113" s="229" t="s">
        <v>511</v>
      </c>
      <c r="H113" s="230">
        <v>16</v>
      </c>
      <c r="I113" s="231"/>
      <c r="J113" s="232">
        <f>ROUND(I113*H113,2)</f>
        <v>0</v>
      </c>
      <c r="K113" s="228" t="s">
        <v>1352</v>
      </c>
      <c r="L113" s="44"/>
      <c r="M113" s="233" t="s">
        <v>19</v>
      </c>
      <c r="N113" s="234" t="s">
        <v>42</v>
      </c>
      <c r="O113" s="84"/>
      <c r="P113" s="235">
        <f>O113*H113</f>
        <v>0</v>
      </c>
      <c r="Q113" s="235">
        <v>0</v>
      </c>
      <c r="R113" s="235">
        <f>Q113*H113</f>
        <v>0</v>
      </c>
      <c r="S113" s="235">
        <v>0</v>
      </c>
      <c r="T113" s="23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7" t="s">
        <v>537</v>
      </c>
      <c r="AT113" s="237" t="s">
        <v>163</v>
      </c>
      <c r="AU113" s="237" t="s">
        <v>80</v>
      </c>
      <c r="AY113" s="17" t="s">
        <v>161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17" t="s">
        <v>78</v>
      </c>
      <c r="BK113" s="238">
        <f>ROUND(I113*H113,2)</f>
        <v>0</v>
      </c>
      <c r="BL113" s="17" t="s">
        <v>537</v>
      </c>
      <c r="BM113" s="237" t="s">
        <v>1408</v>
      </c>
    </row>
    <row r="114" s="2" customFormat="1" ht="16.5" customHeight="1">
      <c r="A114" s="38"/>
      <c r="B114" s="39"/>
      <c r="C114" s="275" t="s">
        <v>296</v>
      </c>
      <c r="D114" s="275" t="s">
        <v>305</v>
      </c>
      <c r="E114" s="276" t="s">
        <v>1409</v>
      </c>
      <c r="F114" s="277" t="s">
        <v>1410</v>
      </c>
      <c r="G114" s="278" t="s">
        <v>511</v>
      </c>
      <c r="H114" s="279">
        <v>4</v>
      </c>
      <c r="I114" s="280"/>
      <c r="J114" s="281">
        <f>ROUND(I114*H114,2)</f>
        <v>0</v>
      </c>
      <c r="K114" s="277" t="s">
        <v>19</v>
      </c>
      <c r="L114" s="282"/>
      <c r="M114" s="283" t="s">
        <v>19</v>
      </c>
      <c r="N114" s="284" t="s">
        <v>42</v>
      </c>
      <c r="O114" s="84"/>
      <c r="P114" s="235">
        <f>O114*H114</f>
        <v>0</v>
      </c>
      <c r="Q114" s="235">
        <v>0.014999999999999999</v>
      </c>
      <c r="R114" s="235">
        <f>Q114*H114</f>
        <v>0.059999999999999998</v>
      </c>
      <c r="S114" s="235">
        <v>0</v>
      </c>
      <c r="T114" s="23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37" t="s">
        <v>1359</v>
      </c>
      <c r="AT114" s="237" t="s">
        <v>305</v>
      </c>
      <c r="AU114" s="237" t="s">
        <v>80</v>
      </c>
      <c r="AY114" s="17" t="s">
        <v>161</v>
      </c>
      <c r="BE114" s="238">
        <f>IF(N114="základní",J114,0)</f>
        <v>0</v>
      </c>
      <c r="BF114" s="238">
        <f>IF(N114="snížená",J114,0)</f>
        <v>0</v>
      </c>
      <c r="BG114" s="238">
        <f>IF(N114="zákl. přenesená",J114,0)</f>
        <v>0</v>
      </c>
      <c r="BH114" s="238">
        <f>IF(N114="sníž. přenesená",J114,0)</f>
        <v>0</v>
      </c>
      <c r="BI114" s="238">
        <f>IF(N114="nulová",J114,0)</f>
        <v>0</v>
      </c>
      <c r="BJ114" s="17" t="s">
        <v>78</v>
      </c>
      <c r="BK114" s="238">
        <f>ROUND(I114*H114,2)</f>
        <v>0</v>
      </c>
      <c r="BL114" s="17" t="s">
        <v>537</v>
      </c>
      <c r="BM114" s="237" t="s">
        <v>1411</v>
      </c>
    </row>
    <row r="115" s="2" customFormat="1" ht="16.5" customHeight="1">
      <c r="A115" s="38"/>
      <c r="B115" s="39"/>
      <c r="C115" s="275" t="s">
        <v>7</v>
      </c>
      <c r="D115" s="275" t="s">
        <v>305</v>
      </c>
      <c r="E115" s="276" t="s">
        <v>1412</v>
      </c>
      <c r="F115" s="277" t="s">
        <v>1413</v>
      </c>
      <c r="G115" s="278" t="s">
        <v>511</v>
      </c>
      <c r="H115" s="279">
        <v>12</v>
      </c>
      <c r="I115" s="280"/>
      <c r="J115" s="281">
        <f>ROUND(I115*H115,2)</f>
        <v>0</v>
      </c>
      <c r="K115" s="277" t="s">
        <v>19</v>
      </c>
      <c r="L115" s="282"/>
      <c r="M115" s="283" t="s">
        <v>19</v>
      </c>
      <c r="N115" s="284" t="s">
        <v>42</v>
      </c>
      <c r="O115" s="84"/>
      <c r="P115" s="235">
        <f>O115*H115</f>
        <v>0</v>
      </c>
      <c r="Q115" s="235">
        <v>0.014999999999999999</v>
      </c>
      <c r="R115" s="235">
        <f>Q115*H115</f>
        <v>0.17999999999999999</v>
      </c>
      <c r="S115" s="235">
        <v>0</v>
      </c>
      <c r="T115" s="23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37" t="s">
        <v>1359</v>
      </c>
      <c r="AT115" s="237" t="s">
        <v>305</v>
      </c>
      <c r="AU115" s="237" t="s">
        <v>80</v>
      </c>
      <c r="AY115" s="17" t="s">
        <v>161</v>
      </c>
      <c r="BE115" s="238">
        <f>IF(N115="základní",J115,0)</f>
        <v>0</v>
      </c>
      <c r="BF115" s="238">
        <f>IF(N115="snížená",J115,0)</f>
        <v>0</v>
      </c>
      <c r="BG115" s="238">
        <f>IF(N115="zákl. přenesená",J115,0)</f>
        <v>0</v>
      </c>
      <c r="BH115" s="238">
        <f>IF(N115="sníž. přenesená",J115,0)</f>
        <v>0</v>
      </c>
      <c r="BI115" s="238">
        <f>IF(N115="nulová",J115,0)</f>
        <v>0</v>
      </c>
      <c r="BJ115" s="17" t="s">
        <v>78</v>
      </c>
      <c r="BK115" s="238">
        <f>ROUND(I115*H115,2)</f>
        <v>0</v>
      </c>
      <c r="BL115" s="17" t="s">
        <v>537</v>
      </c>
      <c r="BM115" s="237" t="s">
        <v>1414</v>
      </c>
    </row>
    <row r="116" s="2" customFormat="1" ht="16.5" customHeight="1">
      <c r="A116" s="38"/>
      <c r="B116" s="39"/>
      <c r="C116" s="226" t="s">
        <v>310</v>
      </c>
      <c r="D116" s="226" t="s">
        <v>163</v>
      </c>
      <c r="E116" s="227" t="s">
        <v>1415</v>
      </c>
      <c r="F116" s="228" t="s">
        <v>1416</v>
      </c>
      <c r="G116" s="229" t="s">
        <v>511</v>
      </c>
      <c r="H116" s="230">
        <v>28</v>
      </c>
      <c r="I116" s="231"/>
      <c r="J116" s="232">
        <f>ROUND(I116*H116,2)</f>
        <v>0</v>
      </c>
      <c r="K116" s="228" t="s">
        <v>1352</v>
      </c>
      <c r="L116" s="44"/>
      <c r="M116" s="233" t="s">
        <v>19</v>
      </c>
      <c r="N116" s="234" t="s">
        <v>42</v>
      </c>
      <c r="O116" s="84"/>
      <c r="P116" s="235">
        <f>O116*H116</f>
        <v>0</v>
      </c>
      <c r="Q116" s="235">
        <v>0</v>
      </c>
      <c r="R116" s="235">
        <f>Q116*H116</f>
        <v>0</v>
      </c>
      <c r="S116" s="235">
        <v>0</v>
      </c>
      <c r="T116" s="23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37" t="s">
        <v>537</v>
      </c>
      <c r="AT116" s="237" t="s">
        <v>163</v>
      </c>
      <c r="AU116" s="237" t="s">
        <v>80</v>
      </c>
      <c r="AY116" s="17" t="s">
        <v>161</v>
      </c>
      <c r="BE116" s="238">
        <f>IF(N116="základní",J116,0)</f>
        <v>0</v>
      </c>
      <c r="BF116" s="238">
        <f>IF(N116="snížená",J116,0)</f>
        <v>0</v>
      </c>
      <c r="BG116" s="238">
        <f>IF(N116="zákl. přenesená",J116,0)</f>
        <v>0</v>
      </c>
      <c r="BH116" s="238">
        <f>IF(N116="sníž. přenesená",J116,0)</f>
        <v>0</v>
      </c>
      <c r="BI116" s="238">
        <f>IF(N116="nulová",J116,0)</f>
        <v>0</v>
      </c>
      <c r="BJ116" s="17" t="s">
        <v>78</v>
      </c>
      <c r="BK116" s="238">
        <f>ROUND(I116*H116,2)</f>
        <v>0</v>
      </c>
      <c r="BL116" s="17" t="s">
        <v>537</v>
      </c>
      <c r="BM116" s="237" t="s">
        <v>1417</v>
      </c>
    </row>
    <row r="117" s="2" customFormat="1" ht="21.75" customHeight="1">
      <c r="A117" s="38"/>
      <c r="B117" s="39"/>
      <c r="C117" s="275" t="s">
        <v>315</v>
      </c>
      <c r="D117" s="275" t="s">
        <v>305</v>
      </c>
      <c r="E117" s="276" t="s">
        <v>1418</v>
      </c>
      <c r="F117" s="277" t="s">
        <v>1419</v>
      </c>
      <c r="G117" s="278" t="s">
        <v>511</v>
      </c>
      <c r="H117" s="279">
        <v>12</v>
      </c>
      <c r="I117" s="280"/>
      <c r="J117" s="281">
        <f>ROUND(I117*H117,2)</f>
        <v>0</v>
      </c>
      <c r="K117" s="277" t="s">
        <v>19</v>
      </c>
      <c r="L117" s="282"/>
      <c r="M117" s="283" t="s">
        <v>19</v>
      </c>
      <c r="N117" s="284" t="s">
        <v>42</v>
      </c>
      <c r="O117" s="84"/>
      <c r="P117" s="235">
        <f>O117*H117</f>
        <v>0</v>
      </c>
      <c r="Q117" s="235">
        <v>0</v>
      </c>
      <c r="R117" s="235">
        <f>Q117*H117</f>
        <v>0</v>
      </c>
      <c r="S117" s="235">
        <v>0</v>
      </c>
      <c r="T117" s="23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37" t="s">
        <v>1359</v>
      </c>
      <c r="AT117" s="237" t="s">
        <v>305</v>
      </c>
      <c r="AU117" s="237" t="s">
        <v>80</v>
      </c>
      <c r="AY117" s="17" t="s">
        <v>161</v>
      </c>
      <c r="BE117" s="238">
        <f>IF(N117="základní",J117,0)</f>
        <v>0</v>
      </c>
      <c r="BF117" s="238">
        <f>IF(N117="snížená",J117,0)</f>
        <v>0</v>
      </c>
      <c r="BG117" s="238">
        <f>IF(N117="zákl. přenesená",J117,0)</f>
        <v>0</v>
      </c>
      <c r="BH117" s="238">
        <f>IF(N117="sníž. přenesená",J117,0)</f>
        <v>0</v>
      </c>
      <c r="BI117" s="238">
        <f>IF(N117="nulová",J117,0)</f>
        <v>0</v>
      </c>
      <c r="BJ117" s="17" t="s">
        <v>78</v>
      </c>
      <c r="BK117" s="238">
        <f>ROUND(I117*H117,2)</f>
        <v>0</v>
      </c>
      <c r="BL117" s="17" t="s">
        <v>537</v>
      </c>
      <c r="BM117" s="237" t="s">
        <v>1420</v>
      </c>
    </row>
    <row r="118" s="2" customFormat="1" ht="21.75" customHeight="1">
      <c r="A118" s="38"/>
      <c r="B118" s="39"/>
      <c r="C118" s="275" t="s">
        <v>321</v>
      </c>
      <c r="D118" s="275" t="s">
        <v>305</v>
      </c>
      <c r="E118" s="276" t="s">
        <v>1421</v>
      </c>
      <c r="F118" s="277" t="s">
        <v>1422</v>
      </c>
      <c r="G118" s="278" t="s">
        <v>511</v>
      </c>
      <c r="H118" s="279">
        <v>4</v>
      </c>
      <c r="I118" s="280"/>
      <c r="J118" s="281">
        <f>ROUND(I118*H118,2)</f>
        <v>0</v>
      </c>
      <c r="K118" s="277" t="s">
        <v>19</v>
      </c>
      <c r="L118" s="282"/>
      <c r="M118" s="283" t="s">
        <v>19</v>
      </c>
      <c r="N118" s="284" t="s">
        <v>42</v>
      </c>
      <c r="O118" s="84"/>
      <c r="P118" s="235">
        <f>O118*H118</f>
        <v>0</v>
      </c>
      <c r="Q118" s="235">
        <v>0</v>
      </c>
      <c r="R118" s="235">
        <f>Q118*H118</f>
        <v>0</v>
      </c>
      <c r="S118" s="235">
        <v>0</v>
      </c>
      <c r="T118" s="23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37" t="s">
        <v>1359</v>
      </c>
      <c r="AT118" s="237" t="s">
        <v>305</v>
      </c>
      <c r="AU118" s="237" t="s">
        <v>80</v>
      </c>
      <c r="AY118" s="17" t="s">
        <v>161</v>
      </c>
      <c r="BE118" s="238">
        <f>IF(N118="základní",J118,0)</f>
        <v>0</v>
      </c>
      <c r="BF118" s="238">
        <f>IF(N118="snížená",J118,0)</f>
        <v>0</v>
      </c>
      <c r="BG118" s="238">
        <f>IF(N118="zákl. přenesená",J118,0)</f>
        <v>0</v>
      </c>
      <c r="BH118" s="238">
        <f>IF(N118="sníž. přenesená",J118,0)</f>
        <v>0</v>
      </c>
      <c r="BI118" s="238">
        <f>IF(N118="nulová",J118,0)</f>
        <v>0</v>
      </c>
      <c r="BJ118" s="17" t="s">
        <v>78</v>
      </c>
      <c r="BK118" s="238">
        <f>ROUND(I118*H118,2)</f>
        <v>0</v>
      </c>
      <c r="BL118" s="17" t="s">
        <v>537</v>
      </c>
      <c r="BM118" s="237" t="s">
        <v>1423</v>
      </c>
    </row>
    <row r="119" s="2" customFormat="1" ht="21.75" customHeight="1">
      <c r="A119" s="38"/>
      <c r="B119" s="39"/>
      <c r="C119" s="275" t="s">
        <v>326</v>
      </c>
      <c r="D119" s="275" t="s">
        <v>305</v>
      </c>
      <c r="E119" s="276" t="s">
        <v>1424</v>
      </c>
      <c r="F119" s="277" t="s">
        <v>1425</v>
      </c>
      <c r="G119" s="278" t="s">
        <v>511</v>
      </c>
      <c r="H119" s="279">
        <v>12</v>
      </c>
      <c r="I119" s="280"/>
      <c r="J119" s="281">
        <f>ROUND(I119*H119,2)</f>
        <v>0</v>
      </c>
      <c r="K119" s="277" t="s">
        <v>19</v>
      </c>
      <c r="L119" s="282"/>
      <c r="M119" s="283" t="s">
        <v>19</v>
      </c>
      <c r="N119" s="284" t="s">
        <v>42</v>
      </c>
      <c r="O119" s="84"/>
      <c r="P119" s="235">
        <f>O119*H119</f>
        <v>0</v>
      </c>
      <c r="Q119" s="235">
        <v>0</v>
      </c>
      <c r="R119" s="235">
        <f>Q119*H119</f>
        <v>0</v>
      </c>
      <c r="S119" s="235">
        <v>0</v>
      </c>
      <c r="T119" s="23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7" t="s">
        <v>1359</v>
      </c>
      <c r="AT119" s="237" t="s">
        <v>305</v>
      </c>
      <c r="AU119" s="237" t="s">
        <v>80</v>
      </c>
      <c r="AY119" s="17" t="s">
        <v>161</v>
      </c>
      <c r="BE119" s="238">
        <f>IF(N119="základní",J119,0)</f>
        <v>0</v>
      </c>
      <c r="BF119" s="238">
        <f>IF(N119="snížená",J119,0)</f>
        <v>0</v>
      </c>
      <c r="BG119" s="238">
        <f>IF(N119="zákl. přenesená",J119,0)</f>
        <v>0</v>
      </c>
      <c r="BH119" s="238">
        <f>IF(N119="sníž. přenesená",J119,0)</f>
        <v>0</v>
      </c>
      <c r="BI119" s="238">
        <f>IF(N119="nulová",J119,0)</f>
        <v>0</v>
      </c>
      <c r="BJ119" s="17" t="s">
        <v>78</v>
      </c>
      <c r="BK119" s="238">
        <f>ROUND(I119*H119,2)</f>
        <v>0</v>
      </c>
      <c r="BL119" s="17" t="s">
        <v>537</v>
      </c>
      <c r="BM119" s="237" t="s">
        <v>1426</v>
      </c>
    </row>
    <row r="120" s="2" customFormat="1" ht="16.5" customHeight="1">
      <c r="A120" s="38"/>
      <c r="B120" s="39"/>
      <c r="C120" s="226" t="s">
        <v>331</v>
      </c>
      <c r="D120" s="226" t="s">
        <v>163</v>
      </c>
      <c r="E120" s="227" t="s">
        <v>1427</v>
      </c>
      <c r="F120" s="228" t="s">
        <v>1428</v>
      </c>
      <c r="G120" s="229" t="s">
        <v>511</v>
      </c>
      <c r="H120" s="230">
        <v>40</v>
      </c>
      <c r="I120" s="231"/>
      <c r="J120" s="232">
        <f>ROUND(I120*H120,2)</f>
        <v>0</v>
      </c>
      <c r="K120" s="228" t="s">
        <v>1352</v>
      </c>
      <c r="L120" s="44"/>
      <c r="M120" s="233" t="s">
        <v>19</v>
      </c>
      <c r="N120" s="234" t="s">
        <v>42</v>
      </c>
      <c r="O120" s="84"/>
      <c r="P120" s="235">
        <f>O120*H120</f>
        <v>0</v>
      </c>
      <c r="Q120" s="235">
        <v>0</v>
      </c>
      <c r="R120" s="235">
        <f>Q120*H120</f>
        <v>0</v>
      </c>
      <c r="S120" s="235">
        <v>0</v>
      </c>
      <c r="T120" s="23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7" t="s">
        <v>537</v>
      </c>
      <c r="AT120" s="237" t="s">
        <v>163</v>
      </c>
      <c r="AU120" s="237" t="s">
        <v>80</v>
      </c>
      <c r="AY120" s="17" t="s">
        <v>161</v>
      </c>
      <c r="BE120" s="238">
        <f>IF(N120="základní",J120,0)</f>
        <v>0</v>
      </c>
      <c r="BF120" s="238">
        <f>IF(N120="snížená",J120,0)</f>
        <v>0</v>
      </c>
      <c r="BG120" s="238">
        <f>IF(N120="zákl. přenesená",J120,0)</f>
        <v>0</v>
      </c>
      <c r="BH120" s="238">
        <f>IF(N120="sníž. přenesená",J120,0)</f>
        <v>0</v>
      </c>
      <c r="BI120" s="238">
        <f>IF(N120="nulová",J120,0)</f>
        <v>0</v>
      </c>
      <c r="BJ120" s="17" t="s">
        <v>78</v>
      </c>
      <c r="BK120" s="238">
        <f>ROUND(I120*H120,2)</f>
        <v>0</v>
      </c>
      <c r="BL120" s="17" t="s">
        <v>537</v>
      </c>
      <c r="BM120" s="237" t="s">
        <v>1429</v>
      </c>
    </row>
    <row r="121" s="2" customFormat="1" ht="16.5" customHeight="1">
      <c r="A121" s="38"/>
      <c r="B121" s="39"/>
      <c r="C121" s="275" t="s">
        <v>337</v>
      </c>
      <c r="D121" s="275" t="s">
        <v>305</v>
      </c>
      <c r="E121" s="276" t="s">
        <v>1430</v>
      </c>
      <c r="F121" s="277" t="s">
        <v>1431</v>
      </c>
      <c r="G121" s="278" t="s">
        <v>511</v>
      </c>
      <c r="H121" s="279">
        <v>4</v>
      </c>
      <c r="I121" s="280"/>
      <c r="J121" s="281">
        <f>ROUND(I121*H121,2)</f>
        <v>0</v>
      </c>
      <c r="K121" s="277" t="s">
        <v>19</v>
      </c>
      <c r="L121" s="282"/>
      <c r="M121" s="283" t="s">
        <v>19</v>
      </c>
      <c r="N121" s="284" t="s">
        <v>42</v>
      </c>
      <c r="O121" s="84"/>
      <c r="P121" s="235">
        <f>O121*H121</f>
        <v>0</v>
      </c>
      <c r="Q121" s="235">
        <v>0.001</v>
      </c>
      <c r="R121" s="235">
        <f>Q121*H121</f>
        <v>0.0040000000000000001</v>
      </c>
      <c r="S121" s="235">
        <v>0</v>
      </c>
      <c r="T121" s="23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7" t="s">
        <v>1359</v>
      </c>
      <c r="AT121" s="237" t="s">
        <v>305</v>
      </c>
      <c r="AU121" s="237" t="s">
        <v>80</v>
      </c>
      <c r="AY121" s="17" t="s">
        <v>161</v>
      </c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17" t="s">
        <v>78</v>
      </c>
      <c r="BK121" s="238">
        <f>ROUND(I121*H121,2)</f>
        <v>0</v>
      </c>
      <c r="BL121" s="17" t="s">
        <v>537</v>
      </c>
      <c r="BM121" s="237" t="s">
        <v>1432</v>
      </c>
    </row>
    <row r="122" s="2" customFormat="1" ht="33" customHeight="1">
      <c r="A122" s="38"/>
      <c r="B122" s="39"/>
      <c r="C122" s="275" t="s">
        <v>342</v>
      </c>
      <c r="D122" s="275" t="s">
        <v>305</v>
      </c>
      <c r="E122" s="276" t="s">
        <v>1433</v>
      </c>
      <c r="F122" s="277" t="s">
        <v>1434</v>
      </c>
      <c r="G122" s="278" t="s">
        <v>511</v>
      </c>
      <c r="H122" s="279">
        <v>36</v>
      </c>
      <c r="I122" s="280"/>
      <c r="J122" s="281">
        <f>ROUND(I122*H122,2)</f>
        <v>0</v>
      </c>
      <c r="K122" s="277" t="s">
        <v>19</v>
      </c>
      <c r="L122" s="282"/>
      <c r="M122" s="283" t="s">
        <v>19</v>
      </c>
      <c r="N122" s="284" t="s">
        <v>42</v>
      </c>
      <c r="O122" s="84"/>
      <c r="P122" s="235">
        <f>O122*H122</f>
        <v>0</v>
      </c>
      <c r="Q122" s="235">
        <v>0.00042999999999999999</v>
      </c>
      <c r="R122" s="235">
        <f>Q122*H122</f>
        <v>0.015479999999999999</v>
      </c>
      <c r="S122" s="235">
        <v>0</v>
      </c>
      <c r="T122" s="23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7" t="s">
        <v>1359</v>
      </c>
      <c r="AT122" s="237" t="s">
        <v>305</v>
      </c>
      <c r="AU122" s="237" t="s">
        <v>80</v>
      </c>
      <c r="AY122" s="17" t="s">
        <v>161</v>
      </c>
      <c r="BE122" s="238">
        <f>IF(N122="základní",J122,0)</f>
        <v>0</v>
      </c>
      <c r="BF122" s="238">
        <f>IF(N122="snížená",J122,0)</f>
        <v>0</v>
      </c>
      <c r="BG122" s="238">
        <f>IF(N122="zákl. přenesená",J122,0)</f>
        <v>0</v>
      </c>
      <c r="BH122" s="238">
        <f>IF(N122="sníž. přenesená",J122,0)</f>
        <v>0</v>
      </c>
      <c r="BI122" s="238">
        <f>IF(N122="nulová",J122,0)</f>
        <v>0</v>
      </c>
      <c r="BJ122" s="17" t="s">
        <v>78</v>
      </c>
      <c r="BK122" s="238">
        <f>ROUND(I122*H122,2)</f>
        <v>0</v>
      </c>
      <c r="BL122" s="17" t="s">
        <v>537</v>
      </c>
      <c r="BM122" s="237" t="s">
        <v>1435</v>
      </c>
    </row>
    <row r="123" s="2" customFormat="1" ht="16.5" customHeight="1">
      <c r="A123" s="38"/>
      <c r="B123" s="39"/>
      <c r="C123" s="275" t="s">
        <v>346</v>
      </c>
      <c r="D123" s="275" t="s">
        <v>305</v>
      </c>
      <c r="E123" s="276" t="s">
        <v>1436</v>
      </c>
      <c r="F123" s="277" t="s">
        <v>1437</v>
      </c>
      <c r="G123" s="278" t="s">
        <v>511</v>
      </c>
      <c r="H123" s="279">
        <v>12</v>
      </c>
      <c r="I123" s="280"/>
      <c r="J123" s="281">
        <f>ROUND(I123*H123,2)</f>
        <v>0</v>
      </c>
      <c r="K123" s="277" t="s">
        <v>19</v>
      </c>
      <c r="L123" s="282"/>
      <c r="M123" s="283" t="s">
        <v>19</v>
      </c>
      <c r="N123" s="284" t="s">
        <v>42</v>
      </c>
      <c r="O123" s="84"/>
      <c r="P123" s="235">
        <f>O123*H123</f>
        <v>0</v>
      </c>
      <c r="Q123" s="235">
        <v>0.00013999999999999999</v>
      </c>
      <c r="R123" s="235">
        <f>Q123*H123</f>
        <v>0.0016799999999999999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1359</v>
      </c>
      <c r="AT123" s="237" t="s">
        <v>305</v>
      </c>
      <c r="AU123" s="237" t="s">
        <v>80</v>
      </c>
      <c r="AY123" s="17" t="s">
        <v>161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78</v>
      </c>
      <c r="BK123" s="238">
        <f>ROUND(I123*H123,2)</f>
        <v>0</v>
      </c>
      <c r="BL123" s="17" t="s">
        <v>537</v>
      </c>
      <c r="BM123" s="237" t="s">
        <v>1438</v>
      </c>
    </row>
    <row r="124" s="2" customFormat="1" ht="44.25" customHeight="1">
      <c r="A124" s="38"/>
      <c r="B124" s="39"/>
      <c r="C124" s="226" t="s">
        <v>351</v>
      </c>
      <c r="D124" s="226" t="s">
        <v>163</v>
      </c>
      <c r="E124" s="227" t="s">
        <v>1439</v>
      </c>
      <c r="F124" s="228" t="s">
        <v>1440</v>
      </c>
      <c r="G124" s="229" t="s">
        <v>201</v>
      </c>
      <c r="H124" s="230">
        <v>570</v>
      </c>
      <c r="I124" s="231"/>
      <c r="J124" s="232">
        <f>ROUND(I124*H124,2)</f>
        <v>0</v>
      </c>
      <c r="K124" s="228" t="s">
        <v>1352</v>
      </c>
      <c r="L124" s="44"/>
      <c r="M124" s="233" t="s">
        <v>19</v>
      </c>
      <c r="N124" s="234" t="s">
        <v>42</v>
      </c>
      <c r="O124" s="84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537</v>
      </c>
      <c r="AT124" s="237" t="s">
        <v>163</v>
      </c>
      <c r="AU124" s="237" t="s">
        <v>80</v>
      </c>
      <c r="AY124" s="17" t="s">
        <v>161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78</v>
      </c>
      <c r="BK124" s="238">
        <f>ROUND(I124*H124,2)</f>
        <v>0</v>
      </c>
      <c r="BL124" s="17" t="s">
        <v>537</v>
      </c>
      <c r="BM124" s="237" t="s">
        <v>1441</v>
      </c>
    </row>
    <row r="125" s="2" customFormat="1" ht="16.5" customHeight="1">
      <c r="A125" s="38"/>
      <c r="B125" s="39"/>
      <c r="C125" s="275" t="s">
        <v>356</v>
      </c>
      <c r="D125" s="275" t="s">
        <v>305</v>
      </c>
      <c r="E125" s="276" t="s">
        <v>1442</v>
      </c>
      <c r="F125" s="277" t="s">
        <v>1443</v>
      </c>
      <c r="G125" s="278" t="s">
        <v>334</v>
      </c>
      <c r="H125" s="279">
        <v>568.57500000000005</v>
      </c>
      <c r="I125" s="280"/>
      <c r="J125" s="281">
        <f>ROUND(I125*H125,2)</f>
        <v>0</v>
      </c>
      <c r="K125" s="277" t="s">
        <v>1352</v>
      </c>
      <c r="L125" s="282"/>
      <c r="M125" s="283" t="s">
        <v>19</v>
      </c>
      <c r="N125" s="284" t="s">
        <v>42</v>
      </c>
      <c r="O125" s="84"/>
      <c r="P125" s="235">
        <f>O125*H125</f>
        <v>0</v>
      </c>
      <c r="Q125" s="235">
        <v>0.001</v>
      </c>
      <c r="R125" s="235">
        <f>Q125*H125</f>
        <v>0.56857500000000005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955</v>
      </c>
      <c r="AT125" s="237" t="s">
        <v>305</v>
      </c>
      <c r="AU125" s="237" t="s">
        <v>80</v>
      </c>
      <c r="AY125" s="17" t="s">
        <v>161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78</v>
      </c>
      <c r="BK125" s="238">
        <f>ROUND(I125*H125,2)</f>
        <v>0</v>
      </c>
      <c r="BL125" s="17" t="s">
        <v>955</v>
      </c>
      <c r="BM125" s="237" t="s">
        <v>1444</v>
      </c>
    </row>
    <row r="126" s="14" customFormat="1">
      <c r="A126" s="14"/>
      <c r="B126" s="253"/>
      <c r="C126" s="254"/>
      <c r="D126" s="239" t="s">
        <v>172</v>
      </c>
      <c r="E126" s="255" t="s">
        <v>19</v>
      </c>
      <c r="F126" s="256" t="s">
        <v>1445</v>
      </c>
      <c r="G126" s="254"/>
      <c r="H126" s="257">
        <v>568.57500000000005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3" t="s">
        <v>172</v>
      </c>
      <c r="AU126" s="263" t="s">
        <v>80</v>
      </c>
      <c r="AV126" s="14" t="s">
        <v>80</v>
      </c>
      <c r="AW126" s="14" t="s">
        <v>33</v>
      </c>
      <c r="AX126" s="14" t="s">
        <v>78</v>
      </c>
      <c r="AY126" s="263" t="s">
        <v>161</v>
      </c>
    </row>
    <row r="127" s="2" customFormat="1" ht="44.25" customHeight="1">
      <c r="A127" s="38"/>
      <c r="B127" s="39"/>
      <c r="C127" s="226" t="s">
        <v>362</v>
      </c>
      <c r="D127" s="226" t="s">
        <v>163</v>
      </c>
      <c r="E127" s="227" t="s">
        <v>1446</v>
      </c>
      <c r="F127" s="228" t="s">
        <v>1447</v>
      </c>
      <c r="G127" s="229" t="s">
        <v>201</v>
      </c>
      <c r="H127" s="230">
        <v>70</v>
      </c>
      <c r="I127" s="231"/>
      <c r="J127" s="232">
        <f>ROUND(I127*H127,2)</f>
        <v>0</v>
      </c>
      <c r="K127" s="228" t="s">
        <v>1352</v>
      </c>
      <c r="L127" s="44"/>
      <c r="M127" s="233" t="s">
        <v>19</v>
      </c>
      <c r="N127" s="234" t="s">
        <v>42</v>
      </c>
      <c r="O127" s="84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537</v>
      </c>
      <c r="AT127" s="237" t="s">
        <v>163</v>
      </c>
      <c r="AU127" s="237" t="s">
        <v>80</v>
      </c>
      <c r="AY127" s="17" t="s">
        <v>161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78</v>
      </c>
      <c r="BK127" s="238">
        <f>ROUND(I127*H127,2)</f>
        <v>0</v>
      </c>
      <c r="BL127" s="17" t="s">
        <v>537</v>
      </c>
      <c r="BM127" s="237" t="s">
        <v>1448</v>
      </c>
    </row>
    <row r="128" s="2" customFormat="1" ht="16.5" customHeight="1">
      <c r="A128" s="38"/>
      <c r="B128" s="39"/>
      <c r="C128" s="275" t="s">
        <v>374</v>
      </c>
      <c r="D128" s="275" t="s">
        <v>305</v>
      </c>
      <c r="E128" s="276" t="s">
        <v>1449</v>
      </c>
      <c r="F128" s="277" t="s">
        <v>1450</v>
      </c>
      <c r="G128" s="278" t="s">
        <v>334</v>
      </c>
      <c r="H128" s="279">
        <v>45.57</v>
      </c>
      <c r="I128" s="280"/>
      <c r="J128" s="281">
        <f>ROUND(I128*H128,2)</f>
        <v>0</v>
      </c>
      <c r="K128" s="277" t="s">
        <v>19</v>
      </c>
      <c r="L128" s="282"/>
      <c r="M128" s="283" t="s">
        <v>19</v>
      </c>
      <c r="N128" s="284" t="s">
        <v>42</v>
      </c>
      <c r="O128" s="84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1359</v>
      </c>
      <c r="AT128" s="237" t="s">
        <v>305</v>
      </c>
      <c r="AU128" s="237" t="s">
        <v>80</v>
      </c>
      <c r="AY128" s="17" t="s">
        <v>161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78</v>
      </c>
      <c r="BK128" s="238">
        <f>ROUND(I128*H128,2)</f>
        <v>0</v>
      </c>
      <c r="BL128" s="17" t="s">
        <v>537</v>
      </c>
      <c r="BM128" s="237" t="s">
        <v>1451</v>
      </c>
    </row>
    <row r="129" s="14" customFormat="1">
      <c r="A129" s="14"/>
      <c r="B129" s="253"/>
      <c r="C129" s="254"/>
      <c r="D129" s="239" t="s">
        <v>172</v>
      </c>
      <c r="E129" s="255" t="s">
        <v>19</v>
      </c>
      <c r="F129" s="256" t="s">
        <v>1452</v>
      </c>
      <c r="G129" s="254"/>
      <c r="H129" s="257">
        <v>45.57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3" t="s">
        <v>172</v>
      </c>
      <c r="AU129" s="263" t="s">
        <v>80</v>
      </c>
      <c r="AV129" s="14" t="s">
        <v>80</v>
      </c>
      <c r="AW129" s="14" t="s">
        <v>33</v>
      </c>
      <c r="AX129" s="14" t="s">
        <v>78</v>
      </c>
      <c r="AY129" s="263" t="s">
        <v>161</v>
      </c>
    </row>
    <row r="130" s="2" customFormat="1" ht="21.75" customHeight="1">
      <c r="A130" s="38"/>
      <c r="B130" s="39"/>
      <c r="C130" s="226" t="s">
        <v>379</v>
      </c>
      <c r="D130" s="226" t="s">
        <v>163</v>
      </c>
      <c r="E130" s="227" t="s">
        <v>1453</v>
      </c>
      <c r="F130" s="228" t="s">
        <v>1454</v>
      </c>
      <c r="G130" s="229" t="s">
        <v>511</v>
      </c>
      <c r="H130" s="230">
        <v>69</v>
      </c>
      <c r="I130" s="231"/>
      <c r="J130" s="232">
        <f>ROUND(I130*H130,2)</f>
        <v>0</v>
      </c>
      <c r="K130" s="228" t="s">
        <v>1352</v>
      </c>
      <c r="L130" s="44"/>
      <c r="M130" s="233" t="s">
        <v>19</v>
      </c>
      <c r="N130" s="234" t="s">
        <v>42</v>
      </c>
      <c r="O130" s="84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537</v>
      </c>
      <c r="AT130" s="237" t="s">
        <v>163</v>
      </c>
      <c r="AU130" s="237" t="s">
        <v>80</v>
      </c>
      <c r="AY130" s="17" t="s">
        <v>161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78</v>
      </c>
      <c r="BK130" s="238">
        <f>ROUND(I130*H130,2)</f>
        <v>0</v>
      </c>
      <c r="BL130" s="17" t="s">
        <v>537</v>
      </c>
      <c r="BM130" s="237" t="s">
        <v>1455</v>
      </c>
    </row>
    <row r="131" s="2" customFormat="1" ht="21.75" customHeight="1">
      <c r="A131" s="38"/>
      <c r="B131" s="39"/>
      <c r="C131" s="275" t="s">
        <v>389</v>
      </c>
      <c r="D131" s="275" t="s">
        <v>305</v>
      </c>
      <c r="E131" s="276" t="s">
        <v>1456</v>
      </c>
      <c r="F131" s="277" t="s">
        <v>1457</v>
      </c>
      <c r="G131" s="278" t="s">
        <v>511</v>
      </c>
      <c r="H131" s="279">
        <v>40</v>
      </c>
      <c r="I131" s="280"/>
      <c r="J131" s="281">
        <f>ROUND(I131*H131,2)</f>
        <v>0</v>
      </c>
      <c r="K131" s="277" t="s">
        <v>19</v>
      </c>
      <c r="L131" s="282"/>
      <c r="M131" s="283" t="s">
        <v>19</v>
      </c>
      <c r="N131" s="284" t="s">
        <v>42</v>
      </c>
      <c r="O131" s="84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1359</v>
      </c>
      <c r="AT131" s="237" t="s">
        <v>305</v>
      </c>
      <c r="AU131" s="237" t="s">
        <v>80</v>
      </c>
      <c r="AY131" s="17" t="s">
        <v>161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78</v>
      </c>
      <c r="BK131" s="238">
        <f>ROUND(I131*H131,2)</f>
        <v>0</v>
      </c>
      <c r="BL131" s="17" t="s">
        <v>537</v>
      </c>
      <c r="BM131" s="237" t="s">
        <v>1458</v>
      </c>
    </row>
    <row r="132" s="2" customFormat="1" ht="16.5" customHeight="1">
      <c r="A132" s="38"/>
      <c r="B132" s="39"/>
      <c r="C132" s="275" t="s">
        <v>398</v>
      </c>
      <c r="D132" s="275" t="s">
        <v>305</v>
      </c>
      <c r="E132" s="276" t="s">
        <v>1459</v>
      </c>
      <c r="F132" s="277" t="s">
        <v>1460</v>
      </c>
      <c r="G132" s="278" t="s">
        <v>511</v>
      </c>
      <c r="H132" s="279">
        <v>29</v>
      </c>
      <c r="I132" s="280"/>
      <c r="J132" s="281">
        <f>ROUND(I132*H132,2)</f>
        <v>0</v>
      </c>
      <c r="K132" s="277" t="s">
        <v>1352</v>
      </c>
      <c r="L132" s="282"/>
      <c r="M132" s="283" t="s">
        <v>19</v>
      </c>
      <c r="N132" s="284" t="s">
        <v>42</v>
      </c>
      <c r="O132" s="84"/>
      <c r="P132" s="235">
        <f>O132*H132</f>
        <v>0</v>
      </c>
      <c r="Q132" s="235">
        <v>0.00025999999999999998</v>
      </c>
      <c r="R132" s="235">
        <f>Q132*H132</f>
        <v>0.007539999999999999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1359</v>
      </c>
      <c r="AT132" s="237" t="s">
        <v>305</v>
      </c>
      <c r="AU132" s="237" t="s">
        <v>80</v>
      </c>
      <c r="AY132" s="17" t="s">
        <v>161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78</v>
      </c>
      <c r="BK132" s="238">
        <f>ROUND(I132*H132,2)</f>
        <v>0</v>
      </c>
      <c r="BL132" s="17" t="s">
        <v>537</v>
      </c>
      <c r="BM132" s="237" t="s">
        <v>1461</v>
      </c>
    </row>
    <row r="133" s="2" customFormat="1" ht="16.5" customHeight="1">
      <c r="A133" s="38"/>
      <c r="B133" s="39"/>
      <c r="C133" s="275" t="s">
        <v>402</v>
      </c>
      <c r="D133" s="275" t="s">
        <v>305</v>
      </c>
      <c r="E133" s="276" t="s">
        <v>1462</v>
      </c>
      <c r="F133" s="277" t="s">
        <v>1463</v>
      </c>
      <c r="G133" s="278" t="s">
        <v>511</v>
      </c>
      <c r="H133" s="279">
        <v>7</v>
      </c>
      <c r="I133" s="280"/>
      <c r="J133" s="281">
        <f>ROUND(I133*H133,2)</f>
        <v>0</v>
      </c>
      <c r="K133" s="277" t="s">
        <v>19</v>
      </c>
      <c r="L133" s="282"/>
      <c r="M133" s="283" t="s">
        <v>19</v>
      </c>
      <c r="N133" s="284" t="s">
        <v>42</v>
      </c>
      <c r="O133" s="84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1359</v>
      </c>
      <c r="AT133" s="237" t="s">
        <v>305</v>
      </c>
      <c r="AU133" s="237" t="s">
        <v>80</v>
      </c>
      <c r="AY133" s="17" t="s">
        <v>161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78</v>
      </c>
      <c r="BK133" s="238">
        <f>ROUND(I133*H133,2)</f>
        <v>0</v>
      </c>
      <c r="BL133" s="17" t="s">
        <v>537</v>
      </c>
      <c r="BM133" s="237" t="s">
        <v>1464</v>
      </c>
    </row>
    <row r="134" s="2" customFormat="1" ht="33" customHeight="1">
      <c r="A134" s="38"/>
      <c r="B134" s="39"/>
      <c r="C134" s="226" t="s">
        <v>407</v>
      </c>
      <c r="D134" s="226" t="s">
        <v>163</v>
      </c>
      <c r="E134" s="227" t="s">
        <v>1465</v>
      </c>
      <c r="F134" s="228" t="s">
        <v>1466</v>
      </c>
      <c r="G134" s="229" t="s">
        <v>511</v>
      </c>
      <c r="H134" s="230">
        <v>29</v>
      </c>
      <c r="I134" s="231"/>
      <c r="J134" s="232">
        <f>ROUND(I134*H134,2)</f>
        <v>0</v>
      </c>
      <c r="K134" s="228" t="s">
        <v>1352</v>
      </c>
      <c r="L134" s="44"/>
      <c r="M134" s="233" t="s">
        <v>19</v>
      </c>
      <c r="N134" s="234" t="s">
        <v>42</v>
      </c>
      <c r="O134" s="84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537</v>
      </c>
      <c r="AT134" s="237" t="s">
        <v>163</v>
      </c>
      <c r="AU134" s="237" t="s">
        <v>80</v>
      </c>
      <c r="AY134" s="17" t="s">
        <v>161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78</v>
      </c>
      <c r="BK134" s="238">
        <f>ROUND(I134*H134,2)</f>
        <v>0</v>
      </c>
      <c r="BL134" s="17" t="s">
        <v>537</v>
      </c>
      <c r="BM134" s="237" t="s">
        <v>1467</v>
      </c>
    </row>
    <row r="135" s="2" customFormat="1" ht="16.5" customHeight="1">
      <c r="A135" s="38"/>
      <c r="B135" s="39"/>
      <c r="C135" s="275" t="s">
        <v>411</v>
      </c>
      <c r="D135" s="275" t="s">
        <v>305</v>
      </c>
      <c r="E135" s="276" t="s">
        <v>1468</v>
      </c>
      <c r="F135" s="277" t="s">
        <v>1469</v>
      </c>
      <c r="G135" s="278" t="s">
        <v>511</v>
      </c>
      <c r="H135" s="279">
        <v>29</v>
      </c>
      <c r="I135" s="280"/>
      <c r="J135" s="281">
        <f>ROUND(I135*H135,2)</f>
        <v>0</v>
      </c>
      <c r="K135" s="277" t="s">
        <v>19</v>
      </c>
      <c r="L135" s="282"/>
      <c r="M135" s="283" t="s">
        <v>19</v>
      </c>
      <c r="N135" s="284" t="s">
        <v>42</v>
      </c>
      <c r="O135" s="84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1359</v>
      </c>
      <c r="AT135" s="237" t="s">
        <v>305</v>
      </c>
      <c r="AU135" s="237" t="s">
        <v>80</v>
      </c>
      <c r="AY135" s="17" t="s">
        <v>161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78</v>
      </c>
      <c r="BK135" s="238">
        <f>ROUND(I135*H135,2)</f>
        <v>0</v>
      </c>
      <c r="BL135" s="17" t="s">
        <v>537</v>
      </c>
      <c r="BM135" s="237" t="s">
        <v>1470</v>
      </c>
    </row>
    <row r="136" s="2" customFormat="1" ht="44.25" customHeight="1">
      <c r="A136" s="38"/>
      <c r="B136" s="39"/>
      <c r="C136" s="226" t="s">
        <v>415</v>
      </c>
      <c r="D136" s="226" t="s">
        <v>163</v>
      </c>
      <c r="E136" s="227" t="s">
        <v>1471</v>
      </c>
      <c r="F136" s="228" t="s">
        <v>1472</v>
      </c>
      <c r="G136" s="229" t="s">
        <v>201</v>
      </c>
      <c r="H136" s="230">
        <v>840</v>
      </c>
      <c r="I136" s="231"/>
      <c r="J136" s="232">
        <f>ROUND(I136*H136,2)</f>
        <v>0</v>
      </c>
      <c r="K136" s="228" t="s">
        <v>1352</v>
      </c>
      <c r="L136" s="44"/>
      <c r="M136" s="233" t="s">
        <v>19</v>
      </c>
      <c r="N136" s="234" t="s">
        <v>42</v>
      </c>
      <c r="O136" s="84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537</v>
      </c>
      <c r="AT136" s="237" t="s">
        <v>163</v>
      </c>
      <c r="AU136" s="237" t="s">
        <v>80</v>
      </c>
      <c r="AY136" s="17" t="s">
        <v>161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78</v>
      </c>
      <c r="BK136" s="238">
        <f>ROUND(I136*H136,2)</f>
        <v>0</v>
      </c>
      <c r="BL136" s="17" t="s">
        <v>537</v>
      </c>
      <c r="BM136" s="237" t="s">
        <v>1473</v>
      </c>
    </row>
    <row r="137" s="2" customFormat="1" ht="16.5" customHeight="1">
      <c r="A137" s="38"/>
      <c r="B137" s="39"/>
      <c r="C137" s="275" t="s">
        <v>419</v>
      </c>
      <c r="D137" s="275" t="s">
        <v>305</v>
      </c>
      <c r="E137" s="276" t="s">
        <v>1474</v>
      </c>
      <c r="F137" s="277" t="s">
        <v>1475</v>
      </c>
      <c r="G137" s="278" t="s">
        <v>201</v>
      </c>
      <c r="H137" s="279">
        <v>418</v>
      </c>
      <c r="I137" s="280"/>
      <c r="J137" s="281">
        <f>ROUND(I137*H137,2)</f>
        <v>0</v>
      </c>
      <c r="K137" s="277" t="s">
        <v>1352</v>
      </c>
      <c r="L137" s="282"/>
      <c r="M137" s="283" t="s">
        <v>19</v>
      </c>
      <c r="N137" s="284" t="s">
        <v>42</v>
      </c>
      <c r="O137" s="84"/>
      <c r="P137" s="235">
        <f>O137*H137</f>
        <v>0</v>
      </c>
      <c r="Q137" s="235">
        <v>0.00012</v>
      </c>
      <c r="R137" s="235">
        <f>Q137*H137</f>
        <v>0.050160000000000003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955</v>
      </c>
      <c r="AT137" s="237" t="s">
        <v>305</v>
      </c>
      <c r="AU137" s="237" t="s">
        <v>80</v>
      </c>
      <c r="AY137" s="17" t="s">
        <v>161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78</v>
      </c>
      <c r="BK137" s="238">
        <f>ROUND(I137*H137,2)</f>
        <v>0</v>
      </c>
      <c r="BL137" s="17" t="s">
        <v>955</v>
      </c>
      <c r="BM137" s="237" t="s">
        <v>1476</v>
      </c>
    </row>
    <row r="138" s="14" customFormat="1">
      <c r="A138" s="14"/>
      <c r="B138" s="253"/>
      <c r="C138" s="254"/>
      <c r="D138" s="239" t="s">
        <v>172</v>
      </c>
      <c r="E138" s="255" t="s">
        <v>19</v>
      </c>
      <c r="F138" s="256" t="s">
        <v>1477</v>
      </c>
      <c r="G138" s="254"/>
      <c r="H138" s="257">
        <v>418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172</v>
      </c>
      <c r="AU138" s="263" t="s">
        <v>80</v>
      </c>
      <c r="AV138" s="14" t="s">
        <v>80</v>
      </c>
      <c r="AW138" s="14" t="s">
        <v>33</v>
      </c>
      <c r="AX138" s="14" t="s">
        <v>78</v>
      </c>
      <c r="AY138" s="263" t="s">
        <v>161</v>
      </c>
    </row>
    <row r="139" s="2" customFormat="1" ht="16.5" customHeight="1">
      <c r="A139" s="38"/>
      <c r="B139" s="39"/>
      <c r="C139" s="275" t="s">
        <v>423</v>
      </c>
      <c r="D139" s="275" t="s">
        <v>305</v>
      </c>
      <c r="E139" s="276" t="s">
        <v>1478</v>
      </c>
      <c r="F139" s="277" t="s">
        <v>1479</v>
      </c>
      <c r="G139" s="278" t="s">
        <v>201</v>
      </c>
      <c r="H139" s="279">
        <v>110</v>
      </c>
      <c r="I139" s="280"/>
      <c r="J139" s="281">
        <f>ROUND(I139*H139,2)</f>
        <v>0</v>
      </c>
      <c r="K139" s="277" t="s">
        <v>1352</v>
      </c>
      <c r="L139" s="282"/>
      <c r="M139" s="283" t="s">
        <v>19</v>
      </c>
      <c r="N139" s="284" t="s">
        <v>42</v>
      </c>
      <c r="O139" s="84"/>
      <c r="P139" s="235">
        <f>O139*H139</f>
        <v>0</v>
      </c>
      <c r="Q139" s="235">
        <v>0.00017000000000000001</v>
      </c>
      <c r="R139" s="235">
        <f>Q139*H139</f>
        <v>0.018700000000000001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955</v>
      </c>
      <c r="AT139" s="237" t="s">
        <v>305</v>
      </c>
      <c r="AU139" s="237" t="s">
        <v>80</v>
      </c>
      <c r="AY139" s="17" t="s">
        <v>161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78</v>
      </c>
      <c r="BK139" s="238">
        <f>ROUND(I139*H139,2)</f>
        <v>0</v>
      </c>
      <c r="BL139" s="17" t="s">
        <v>955</v>
      </c>
      <c r="BM139" s="237" t="s">
        <v>1480</v>
      </c>
    </row>
    <row r="140" s="14" customFormat="1">
      <c r="A140" s="14"/>
      <c r="B140" s="253"/>
      <c r="C140" s="254"/>
      <c r="D140" s="239" t="s">
        <v>172</v>
      </c>
      <c r="E140" s="255" t="s">
        <v>19</v>
      </c>
      <c r="F140" s="256" t="s">
        <v>1481</v>
      </c>
      <c r="G140" s="254"/>
      <c r="H140" s="257">
        <v>110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172</v>
      </c>
      <c r="AU140" s="263" t="s">
        <v>80</v>
      </c>
      <c r="AV140" s="14" t="s">
        <v>80</v>
      </c>
      <c r="AW140" s="14" t="s">
        <v>33</v>
      </c>
      <c r="AX140" s="14" t="s">
        <v>78</v>
      </c>
      <c r="AY140" s="263" t="s">
        <v>161</v>
      </c>
    </row>
    <row r="141" s="2" customFormat="1" ht="16.5" customHeight="1">
      <c r="A141" s="38"/>
      <c r="B141" s="39"/>
      <c r="C141" s="275" t="s">
        <v>428</v>
      </c>
      <c r="D141" s="275" t="s">
        <v>305</v>
      </c>
      <c r="E141" s="276" t="s">
        <v>1482</v>
      </c>
      <c r="F141" s="277" t="s">
        <v>1483</v>
      </c>
      <c r="G141" s="278" t="s">
        <v>201</v>
      </c>
      <c r="H141" s="279">
        <v>396</v>
      </c>
      <c r="I141" s="280"/>
      <c r="J141" s="281">
        <f>ROUND(I141*H141,2)</f>
        <v>0</v>
      </c>
      <c r="K141" s="277" t="s">
        <v>1352</v>
      </c>
      <c r="L141" s="282"/>
      <c r="M141" s="283" t="s">
        <v>19</v>
      </c>
      <c r="N141" s="284" t="s">
        <v>42</v>
      </c>
      <c r="O141" s="84"/>
      <c r="P141" s="235">
        <f>O141*H141</f>
        <v>0</v>
      </c>
      <c r="Q141" s="235">
        <v>0.00035</v>
      </c>
      <c r="R141" s="235">
        <f>Q141*H141</f>
        <v>0.1386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955</v>
      </c>
      <c r="AT141" s="237" t="s">
        <v>305</v>
      </c>
      <c r="AU141" s="237" t="s">
        <v>80</v>
      </c>
      <c r="AY141" s="17" t="s">
        <v>161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78</v>
      </c>
      <c r="BK141" s="238">
        <f>ROUND(I141*H141,2)</f>
        <v>0</v>
      </c>
      <c r="BL141" s="17" t="s">
        <v>955</v>
      </c>
      <c r="BM141" s="237" t="s">
        <v>1484</v>
      </c>
    </row>
    <row r="142" s="14" customFormat="1">
      <c r="A142" s="14"/>
      <c r="B142" s="253"/>
      <c r="C142" s="254"/>
      <c r="D142" s="239" t="s">
        <v>172</v>
      </c>
      <c r="E142" s="255" t="s">
        <v>19</v>
      </c>
      <c r="F142" s="256" t="s">
        <v>1485</v>
      </c>
      <c r="G142" s="254"/>
      <c r="H142" s="257">
        <v>396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172</v>
      </c>
      <c r="AU142" s="263" t="s">
        <v>80</v>
      </c>
      <c r="AV142" s="14" t="s">
        <v>80</v>
      </c>
      <c r="AW142" s="14" t="s">
        <v>33</v>
      </c>
      <c r="AX142" s="14" t="s">
        <v>78</v>
      </c>
      <c r="AY142" s="263" t="s">
        <v>161</v>
      </c>
    </row>
    <row r="143" s="2" customFormat="1" ht="44.25" customHeight="1">
      <c r="A143" s="38"/>
      <c r="B143" s="39"/>
      <c r="C143" s="226" t="s">
        <v>434</v>
      </c>
      <c r="D143" s="226" t="s">
        <v>163</v>
      </c>
      <c r="E143" s="227" t="s">
        <v>1486</v>
      </c>
      <c r="F143" s="228" t="s">
        <v>1487</v>
      </c>
      <c r="G143" s="229" t="s">
        <v>201</v>
      </c>
      <c r="H143" s="230">
        <v>1330</v>
      </c>
      <c r="I143" s="231"/>
      <c r="J143" s="232">
        <f>ROUND(I143*H143,2)</f>
        <v>0</v>
      </c>
      <c r="K143" s="228" t="s">
        <v>1352</v>
      </c>
      <c r="L143" s="44"/>
      <c r="M143" s="233" t="s">
        <v>19</v>
      </c>
      <c r="N143" s="234" t="s">
        <v>42</v>
      </c>
      <c r="O143" s="84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537</v>
      </c>
      <c r="AT143" s="237" t="s">
        <v>163</v>
      </c>
      <c r="AU143" s="237" t="s">
        <v>80</v>
      </c>
      <c r="AY143" s="17" t="s">
        <v>161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78</v>
      </c>
      <c r="BK143" s="238">
        <f>ROUND(I143*H143,2)</f>
        <v>0</v>
      </c>
      <c r="BL143" s="17" t="s">
        <v>537</v>
      </c>
      <c r="BM143" s="237" t="s">
        <v>1488</v>
      </c>
    </row>
    <row r="144" s="2" customFormat="1" ht="16.5" customHeight="1">
      <c r="A144" s="38"/>
      <c r="B144" s="39"/>
      <c r="C144" s="275" t="s">
        <v>444</v>
      </c>
      <c r="D144" s="275" t="s">
        <v>305</v>
      </c>
      <c r="E144" s="276" t="s">
        <v>1489</v>
      </c>
      <c r="F144" s="277" t="s">
        <v>1490</v>
      </c>
      <c r="G144" s="278" t="s">
        <v>201</v>
      </c>
      <c r="H144" s="279">
        <v>429</v>
      </c>
      <c r="I144" s="280"/>
      <c r="J144" s="281">
        <f>ROUND(I144*H144,2)</f>
        <v>0</v>
      </c>
      <c r="K144" s="277" t="s">
        <v>1352</v>
      </c>
      <c r="L144" s="282"/>
      <c r="M144" s="283" t="s">
        <v>19</v>
      </c>
      <c r="N144" s="284" t="s">
        <v>42</v>
      </c>
      <c r="O144" s="84"/>
      <c r="P144" s="235">
        <f>O144*H144</f>
        <v>0</v>
      </c>
      <c r="Q144" s="235">
        <v>0.00034000000000000002</v>
      </c>
      <c r="R144" s="235">
        <f>Q144*H144</f>
        <v>0.14586000000000002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1359</v>
      </c>
      <c r="AT144" s="237" t="s">
        <v>305</v>
      </c>
      <c r="AU144" s="237" t="s">
        <v>80</v>
      </c>
      <c r="AY144" s="17" t="s">
        <v>161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78</v>
      </c>
      <c r="BK144" s="238">
        <f>ROUND(I144*H144,2)</f>
        <v>0</v>
      </c>
      <c r="BL144" s="17" t="s">
        <v>537</v>
      </c>
      <c r="BM144" s="237" t="s">
        <v>1491</v>
      </c>
    </row>
    <row r="145" s="14" customFormat="1">
      <c r="A145" s="14"/>
      <c r="B145" s="253"/>
      <c r="C145" s="254"/>
      <c r="D145" s="239" t="s">
        <v>172</v>
      </c>
      <c r="E145" s="255" t="s">
        <v>19</v>
      </c>
      <c r="F145" s="256" t="s">
        <v>1492</v>
      </c>
      <c r="G145" s="254"/>
      <c r="H145" s="257">
        <v>429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172</v>
      </c>
      <c r="AU145" s="263" t="s">
        <v>80</v>
      </c>
      <c r="AV145" s="14" t="s">
        <v>80</v>
      </c>
      <c r="AW145" s="14" t="s">
        <v>33</v>
      </c>
      <c r="AX145" s="14" t="s">
        <v>78</v>
      </c>
      <c r="AY145" s="263" t="s">
        <v>161</v>
      </c>
    </row>
    <row r="146" s="2" customFormat="1" ht="16.5" customHeight="1">
      <c r="A146" s="38"/>
      <c r="B146" s="39"/>
      <c r="C146" s="275" t="s">
        <v>449</v>
      </c>
      <c r="D146" s="275" t="s">
        <v>305</v>
      </c>
      <c r="E146" s="276" t="s">
        <v>1493</v>
      </c>
      <c r="F146" s="277" t="s">
        <v>1494</v>
      </c>
      <c r="G146" s="278" t="s">
        <v>201</v>
      </c>
      <c r="H146" s="279">
        <v>1034</v>
      </c>
      <c r="I146" s="280"/>
      <c r="J146" s="281">
        <f>ROUND(I146*H146,2)</f>
        <v>0</v>
      </c>
      <c r="K146" s="277" t="s">
        <v>1352</v>
      </c>
      <c r="L146" s="282"/>
      <c r="M146" s="283" t="s">
        <v>19</v>
      </c>
      <c r="N146" s="284" t="s">
        <v>42</v>
      </c>
      <c r="O146" s="84"/>
      <c r="P146" s="235">
        <f>O146*H146</f>
        <v>0</v>
      </c>
      <c r="Q146" s="235">
        <v>0.00052999999999999998</v>
      </c>
      <c r="R146" s="235">
        <f>Q146*H146</f>
        <v>0.54801999999999995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1359</v>
      </c>
      <c r="AT146" s="237" t="s">
        <v>305</v>
      </c>
      <c r="AU146" s="237" t="s">
        <v>80</v>
      </c>
      <c r="AY146" s="17" t="s">
        <v>161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78</v>
      </c>
      <c r="BK146" s="238">
        <f>ROUND(I146*H146,2)</f>
        <v>0</v>
      </c>
      <c r="BL146" s="17" t="s">
        <v>537</v>
      </c>
      <c r="BM146" s="237" t="s">
        <v>1495</v>
      </c>
    </row>
    <row r="147" s="14" customFormat="1">
      <c r="A147" s="14"/>
      <c r="B147" s="253"/>
      <c r="C147" s="254"/>
      <c r="D147" s="239" t="s">
        <v>172</v>
      </c>
      <c r="E147" s="255" t="s">
        <v>19</v>
      </c>
      <c r="F147" s="256" t="s">
        <v>1496</v>
      </c>
      <c r="G147" s="254"/>
      <c r="H147" s="257">
        <v>1034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172</v>
      </c>
      <c r="AU147" s="263" t="s">
        <v>80</v>
      </c>
      <c r="AV147" s="14" t="s">
        <v>80</v>
      </c>
      <c r="AW147" s="14" t="s">
        <v>33</v>
      </c>
      <c r="AX147" s="14" t="s">
        <v>78</v>
      </c>
      <c r="AY147" s="263" t="s">
        <v>161</v>
      </c>
    </row>
    <row r="148" s="2" customFormat="1" ht="55.5" customHeight="1">
      <c r="A148" s="38"/>
      <c r="B148" s="39"/>
      <c r="C148" s="226" t="s">
        <v>454</v>
      </c>
      <c r="D148" s="226" t="s">
        <v>163</v>
      </c>
      <c r="E148" s="227" t="s">
        <v>1497</v>
      </c>
      <c r="F148" s="228" t="s">
        <v>1498</v>
      </c>
      <c r="G148" s="229" t="s">
        <v>511</v>
      </c>
      <c r="H148" s="230">
        <v>1</v>
      </c>
      <c r="I148" s="231"/>
      <c r="J148" s="232">
        <f>ROUND(I148*H148,2)</f>
        <v>0</v>
      </c>
      <c r="K148" s="228" t="s">
        <v>1352</v>
      </c>
      <c r="L148" s="44"/>
      <c r="M148" s="233" t="s">
        <v>19</v>
      </c>
      <c r="N148" s="234" t="s">
        <v>42</v>
      </c>
      <c r="O148" s="84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276</v>
      </c>
      <c r="AT148" s="237" t="s">
        <v>163</v>
      </c>
      <c r="AU148" s="237" t="s">
        <v>80</v>
      </c>
      <c r="AY148" s="17" t="s">
        <v>161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78</v>
      </c>
      <c r="BK148" s="238">
        <f>ROUND(I148*H148,2)</f>
        <v>0</v>
      </c>
      <c r="BL148" s="17" t="s">
        <v>276</v>
      </c>
      <c r="BM148" s="237" t="s">
        <v>1499</v>
      </c>
    </row>
    <row r="149" s="2" customFormat="1" ht="21.75" customHeight="1">
      <c r="A149" s="38"/>
      <c r="B149" s="39"/>
      <c r="C149" s="275" t="s">
        <v>459</v>
      </c>
      <c r="D149" s="275" t="s">
        <v>305</v>
      </c>
      <c r="E149" s="276" t="s">
        <v>1500</v>
      </c>
      <c r="F149" s="277" t="s">
        <v>1501</v>
      </c>
      <c r="G149" s="278" t="s">
        <v>511</v>
      </c>
      <c r="H149" s="279">
        <v>1</v>
      </c>
      <c r="I149" s="280"/>
      <c r="J149" s="281">
        <f>ROUND(I149*H149,2)</f>
        <v>0</v>
      </c>
      <c r="K149" s="277" t="s">
        <v>19</v>
      </c>
      <c r="L149" s="282"/>
      <c r="M149" s="283" t="s">
        <v>19</v>
      </c>
      <c r="N149" s="284" t="s">
        <v>42</v>
      </c>
      <c r="O149" s="84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362</v>
      </c>
      <c r="AT149" s="237" t="s">
        <v>305</v>
      </c>
      <c r="AU149" s="237" t="s">
        <v>80</v>
      </c>
      <c r="AY149" s="17" t="s">
        <v>161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78</v>
      </c>
      <c r="BK149" s="238">
        <f>ROUND(I149*H149,2)</f>
        <v>0</v>
      </c>
      <c r="BL149" s="17" t="s">
        <v>276</v>
      </c>
      <c r="BM149" s="237" t="s">
        <v>1502</v>
      </c>
    </row>
    <row r="150" s="2" customFormat="1" ht="21.75" customHeight="1">
      <c r="A150" s="38"/>
      <c r="B150" s="39"/>
      <c r="C150" s="226" t="s">
        <v>464</v>
      </c>
      <c r="D150" s="226" t="s">
        <v>163</v>
      </c>
      <c r="E150" s="227" t="s">
        <v>1503</v>
      </c>
      <c r="F150" s="228" t="s">
        <v>1504</v>
      </c>
      <c r="G150" s="229" t="s">
        <v>511</v>
      </c>
      <c r="H150" s="230">
        <v>312</v>
      </c>
      <c r="I150" s="231"/>
      <c r="J150" s="232">
        <f>ROUND(I150*H150,2)</f>
        <v>0</v>
      </c>
      <c r="K150" s="228" t="s">
        <v>1352</v>
      </c>
      <c r="L150" s="44"/>
      <c r="M150" s="233" t="s">
        <v>19</v>
      </c>
      <c r="N150" s="234" t="s">
        <v>42</v>
      </c>
      <c r="O150" s="84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276</v>
      </c>
      <c r="AT150" s="237" t="s">
        <v>163</v>
      </c>
      <c r="AU150" s="237" t="s">
        <v>80</v>
      </c>
      <c r="AY150" s="17" t="s">
        <v>161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78</v>
      </c>
      <c r="BK150" s="238">
        <f>ROUND(I150*H150,2)</f>
        <v>0</v>
      </c>
      <c r="BL150" s="17" t="s">
        <v>276</v>
      </c>
      <c r="BM150" s="237" t="s">
        <v>1505</v>
      </c>
    </row>
    <row r="151" s="2" customFormat="1" ht="21.75" customHeight="1">
      <c r="A151" s="38"/>
      <c r="B151" s="39"/>
      <c r="C151" s="226" t="s">
        <v>469</v>
      </c>
      <c r="D151" s="226" t="s">
        <v>163</v>
      </c>
      <c r="E151" s="227" t="s">
        <v>1506</v>
      </c>
      <c r="F151" s="228" t="s">
        <v>1507</v>
      </c>
      <c r="G151" s="229" t="s">
        <v>511</v>
      </c>
      <c r="H151" s="230">
        <v>120</v>
      </c>
      <c r="I151" s="231"/>
      <c r="J151" s="232">
        <f>ROUND(I151*H151,2)</f>
        <v>0</v>
      </c>
      <c r="K151" s="228" t="s">
        <v>1352</v>
      </c>
      <c r="L151" s="44"/>
      <c r="M151" s="233" t="s">
        <v>19</v>
      </c>
      <c r="N151" s="234" t="s">
        <v>42</v>
      </c>
      <c r="O151" s="84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276</v>
      </c>
      <c r="AT151" s="237" t="s">
        <v>163</v>
      </c>
      <c r="AU151" s="237" t="s">
        <v>80</v>
      </c>
      <c r="AY151" s="17" t="s">
        <v>161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78</v>
      </c>
      <c r="BK151" s="238">
        <f>ROUND(I151*H151,2)</f>
        <v>0</v>
      </c>
      <c r="BL151" s="17" t="s">
        <v>276</v>
      </c>
      <c r="BM151" s="237" t="s">
        <v>1508</v>
      </c>
    </row>
    <row r="152" s="2" customFormat="1" ht="21.75" customHeight="1">
      <c r="A152" s="38"/>
      <c r="B152" s="39"/>
      <c r="C152" s="226" t="s">
        <v>474</v>
      </c>
      <c r="D152" s="226" t="s">
        <v>163</v>
      </c>
      <c r="E152" s="227" t="s">
        <v>1509</v>
      </c>
      <c r="F152" s="228" t="s">
        <v>1510</v>
      </c>
      <c r="G152" s="229" t="s">
        <v>511</v>
      </c>
      <c r="H152" s="230">
        <v>144</v>
      </c>
      <c r="I152" s="231"/>
      <c r="J152" s="232">
        <f>ROUND(I152*H152,2)</f>
        <v>0</v>
      </c>
      <c r="K152" s="228" t="s">
        <v>1352</v>
      </c>
      <c r="L152" s="44"/>
      <c r="M152" s="233" t="s">
        <v>19</v>
      </c>
      <c r="N152" s="234" t="s">
        <v>42</v>
      </c>
      <c r="O152" s="84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276</v>
      </c>
      <c r="AT152" s="237" t="s">
        <v>163</v>
      </c>
      <c r="AU152" s="237" t="s">
        <v>80</v>
      </c>
      <c r="AY152" s="17" t="s">
        <v>161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78</v>
      </c>
      <c r="BK152" s="238">
        <f>ROUND(I152*H152,2)</f>
        <v>0</v>
      </c>
      <c r="BL152" s="17" t="s">
        <v>276</v>
      </c>
      <c r="BM152" s="237" t="s">
        <v>1511</v>
      </c>
    </row>
    <row r="153" s="2" customFormat="1" ht="33" customHeight="1">
      <c r="A153" s="38"/>
      <c r="B153" s="39"/>
      <c r="C153" s="226" t="s">
        <v>480</v>
      </c>
      <c r="D153" s="226" t="s">
        <v>163</v>
      </c>
      <c r="E153" s="227" t="s">
        <v>1512</v>
      </c>
      <c r="F153" s="228" t="s">
        <v>1513</v>
      </c>
      <c r="G153" s="229" t="s">
        <v>511</v>
      </c>
      <c r="H153" s="230">
        <v>12</v>
      </c>
      <c r="I153" s="231"/>
      <c r="J153" s="232">
        <f>ROUND(I153*H153,2)</f>
        <v>0</v>
      </c>
      <c r="K153" s="228" t="s">
        <v>1352</v>
      </c>
      <c r="L153" s="44"/>
      <c r="M153" s="233" t="s">
        <v>19</v>
      </c>
      <c r="N153" s="234" t="s">
        <v>42</v>
      </c>
      <c r="O153" s="84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276</v>
      </c>
      <c r="AT153" s="237" t="s">
        <v>163</v>
      </c>
      <c r="AU153" s="237" t="s">
        <v>80</v>
      </c>
      <c r="AY153" s="17" t="s">
        <v>161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78</v>
      </c>
      <c r="BK153" s="238">
        <f>ROUND(I153*H153,2)</f>
        <v>0</v>
      </c>
      <c r="BL153" s="17" t="s">
        <v>276</v>
      </c>
      <c r="BM153" s="237" t="s">
        <v>1514</v>
      </c>
    </row>
    <row r="154" s="2" customFormat="1" ht="21.75" customHeight="1">
      <c r="A154" s="38"/>
      <c r="B154" s="39"/>
      <c r="C154" s="275" t="s">
        <v>484</v>
      </c>
      <c r="D154" s="275" t="s">
        <v>305</v>
      </c>
      <c r="E154" s="276" t="s">
        <v>1515</v>
      </c>
      <c r="F154" s="277" t="s">
        <v>1516</v>
      </c>
      <c r="G154" s="278" t="s">
        <v>511</v>
      </c>
      <c r="H154" s="279">
        <v>12</v>
      </c>
      <c r="I154" s="280"/>
      <c r="J154" s="281">
        <f>ROUND(I154*H154,2)</f>
        <v>0</v>
      </c>
      <c r="K154" s="277" t="s">
        <v>19</v>
      </c>
      <c r="L154" s="282"/>
      <c r="M154" s="283" t="s">
        <v>19</v>
      </c>
      <c r="N154" s="284" t="s">
        <v>42</v>
      </c>
      <c r="O154" s="84"/>
      <c r="P154" s="235">
        <f>O154*H154</f>
        <v>0</v>
      </c>
      <c r="Q154" s="235">
        <v>0.00038000000000000002</v>
      </c>
      <c r="R154" s="235">
        <f>Q154*H154</f>
        <v>0.0045599999999999998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362</v>
      </c>
      <c r="AT154" s="237" t="s">
        <v>305</v>
      </c>
      <c r="AU154" s="237" t="s">
        <v>80</v>
      </c>
      <c r="AY154" s="17" t="s">
        <v>161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78</v>
      </c>
      <c r="BK154" s="238">
        <f>ROUND(I154*H154,2)</f>
        <v>0</v>
      </c>
      <c r="BL154" s="17" t="s">
        <v>276</v>
      </c>
      <c r="BM154" s="237" t="s">
        <v>1517</v>
      </c>
    </row>
    <row r="155" s="2" customFormat="1" ht="16.5" customHeight="1">
      <c r="A155" s="38"/>
      <c r="B155" s="39"/>
      <c r="C155" s="226" t="s">
        <v>489</v>
      </c>
      <c r="D155" s="226" t="s">
        <v>163</v>
      </c>
      <c r="E155" s="227" t="s">
        <v>1518</v>
      </c>
      <c r="F155" s="228" t="s">
        <v>1519</v>
      </c>
      <c r="G155" s="229" t="s">
        <v>201</v>
      </c>
      <c r="H155" s="230">
        <v>1180</v>
      </c>
      <c r="I155" s="231"/>
      <c r="J155" s="232">
        <f>ROUND(I155*H155,2)</f>
        <v>0</v>
      </c>
      <c r="K155" s="228" t="s">
        <v>1352</v>
      </c>
      <c r="L155" s="44"/>
      <c r="M155" s="233" t="s">
        <v>19</v>
      </c>
      <c r="N155" s="234" t="s">
        <v>42</v>
      </c>
      <c r="O155" s="84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537</v>
      </c>
      <c r="AT155" s="237" t="s">
        <v>163</v>
      </c>
      <c r="AU155" s="237" t="s">
        <v>80</v>
      </c>
      <c r="AY155" s="17" t="s">
        <v>161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78</v>
      </c>
      <c r="BK155" s="238">
        <f>ROUND(I155*H155,2)</f>
        <v>0</v>
      </c>
      <c r="BL155" s="17" t="s">
        <v>537</v>
      </c>
      <c r="BM155" s="237" t="s">
        <v>1520</v>
      </c>
    </row>
    <row r="156" s="2" customFormat="1" ht="21.75" customHeight="1">
      <c r="A156" s="38"/>
      <c r="B156" s="39"/>
      <c r="C156" s="275" t="s">
        <v>494</v>
      </c>
      <c r="D156" s="275" t="s">
        <v>305</v>
      </c>
      <c r="E156" s="276" t="s">
        <v>1521</v>
      </c>
      <c r="F156" s="277" t="s">
        <v>1522</v>
      </c>
      <c r="G156" s="278" t="s">
        <v>201</v>
      </c>
      <c r="H156" s="279">
        <v>357</v>
      </c>
      <c r="I156" s="280"/>
      <c r="J156" s="281">
        <f>ROUND(I156*H156,2)</f>
        <v>0</v>
      </c>
      <c r="K156" s="277" t="s">
        <v>1352</v>
      </c>
      <c r="L156" s="282"/>
      <c r="M156" s="283" t="s">
        <v>19</v>
      </c>
      <c r="N156" s="284" t="s">
        <v>42</v>
      </c>
      <c r="O156" s="84"/>
      <c r="P156" s="235">
        <f>O156*H156</f>
        <v>0</v>
      </c>
      <c r="Q156" s="235">
        <v>0.00025999999999999998</v>
      </c>
      <c r="R156" s="235">
        <f>Q156*H156</f>
        <v>0.092819999999999986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955</v>
      </c>
      <c r="AT156" s="237" t="s">
        <v>305</v>
      </c>
      <c r="AU156" s="237" t="s">
        <v>80</v>
      </c>
      <c r="AY156" s="17" t="s">
        <v>161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78</v>
      </c>
      <c r="BK156" s="238">
        <f>ROUND(I156*H156,2)</f>
        <v>0</v>
      </c>
      <c r="BL156" s="17" t="s">
        <v>955</v>
      </c>
      <c r="BM156" s="237" t="s">
        <v>1523</v>
      </c>
    </row>
    <row r="157" s="14" customFormat="1">
      <c r="A157" s="14"/>
      <c r="B157" s="253"/>
      <c r="C157" s="254"/>
      <c r="D157" s="239" t="s">
        <v>172</v>
      </c>
      <c r="E157" s="255" t="s">
        <v>19</v>
      </c>
      <c r="F157" s="256" t="s">
        <v>1524</v>
      </c>
      <c r="G157" s="254"/>
      <c r="H157" s="257">
        <v>357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172</v>
      </c>
      <c r="AU157" s="263" t="s">
        <v>80</v>
      </c>
      <c r="AV157" s="14" t="s">
        <v>80</v>
      </c>
      <c r="AW157" s="14" t="s">
        <v>33</v>
      </c>
      <c r="AX157" s="14" t="s">
        <v>78</v>
      </c>
      <c r="AY157" s="263" t="s">
        <v>161</v>
      </c>
    </row>
    <row r="158" s="2" customFormat="1" ht="21.75" customHeight="1">
      <c r="A158" s="38"/>
      <c r="B158" s="39"/>
      <c r="C158" s="275" t="s">
        <v>498</v>
      </c>
      <c r="D158" s="275" t="s">
        <v>305</v>
      </c>
      <c r="E158" s="276" t="s">
        <v>1525</v>
      </c>
      <c r="F158" s="277" t="s">
        <v>1526</v>
      </c>
      <c r="G158" s="278" t="s">
        <v>201</v>
      </c>
      <c r="H158" s="279">
        <v>882</v>
      </c>
      <c r="I158" s="280"/>
      <c r="J158" s="281">
        <f>ROUND(I158*H158,2)</f>
        <v>0</v>
      </c>
      <c r="K158" s="277" t="s">
        <v>1352</v>
      </c>
      <c r="L158" s="282"/>
      <c r="M158" s="283" t="s">
        <v>19</v>
      </c>
      <c r="N158" s="284" t="s">
        <v>42</v>
      </c>
      <c r="O158" s="84"/>
      <c r="P158" s="235">
        <f>O158*H158</f>
        <v>0</v>
      </c>
      <c r="Q158" s="235">
        <v>0.00019000000000000001</v>
      </c>
      <c r="R158" s="235">
        <f>Q158*H158</f>
        <v>0.16758000000000001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955</v>
      </c>
      <c r="AT158" s="237" t="s">
        <v>305</v>
      </c>
      <c r="AU158" s="237" t="s">
        <v>80</v>
      </c>
      <c r="AY158" s="17" t="s">
        <v>161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78</v>
      </c>
      <c r="BK158" s="238">
        <f>ROUND(I158*H158,2)</f>
        <v>0</v>
      </c>
      <c r="BL158" s="17" t="s">
        <v>955</v>
      </c>
      <c r="BM158" s="237" t="s">
        <v>1527</v>
      </c>
    </row>
    <row r="159" s="14" customFormat="1">
      <c r="A159" s="14"/>
      <c r="B159" s="253"/>
      <c r="C159" s="254"/>
      <c r="D159" s="239" t="s">
        <v>172</v>
      </c>
      <c r="E159" s="255" t="s">
        <v>19</v>
      </c>
      <c r="F159" s="256" t="s">
        <v>1528</v>
      </c>
      <c r="G159" s="254"/>
      <c r="H159" s="257">
        <v>882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3" t="s">
        <v>172</v>
      </c>
      <c r="AU159" s="263" t="s">
        <v>80</v>
      </c>
      <c r="AV159" s="14" t="s">
        <v>80</v>
      </c>
      <c r="AW159" s="14" t="s">
        <v>33</v>
      </c>
      <c r="AX159" s="14" t="s">
        <v>78</v>
      </c>
      <c r="AY159" s="263" t="s">
        <v>161</v>
      </c>
    </row>
    <row r="160" s="2" customFormat="1" ht="21.75" customHeight="1">
      <c r="A160" s="38"/>
      <c r="B160" s="39"/>
      <c r="C160" s="275" t="s">
        <v>504</v>
      </c>
      <c r="D160" s="275" t="s">
        <v>305</v>
      </c>
      <c r="E160" s="276" t="s">
        <v>1529</v>
      </c>
      <c r="F160" s="277" t="s">
        <v>1530</v>
      </c>
      <c r="G160" s="278" t="s">
        <v>511</v>
      </c>
      <c r="H160" s="279">
        <v>10</v>
      </c>
      <c r="I160" s="280"/>
      <c r="J160" s="281">
        <f>ROUND(I160*H160,2)</f>
        <v>0</v>
      </c>
      <c r="K160" s="277" t="s">
        <v>19</v>
      </c>
      <c r="L160" s="282"/>
      <c r="M160" s="283" t="s">
        <v>19</v>
      </c>
      <c r="N160" s="284" t="s">
        <v>42</v>
      </c>
      <c r="O160" s="84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955</v>
      </c>
      <c r="AT160" s="237" t="s">
        <v>305</v>
      </c>
      <c r="AU160" s="237" t="s">
        <v>80</v>
      </c>
      <c r="AY160" s="17" t="s">
        <v>161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78</v>
      </c>
      <c r="BK160" s="238">
        <f>ROUND(I160*H160,2)</f>
        <v>0</v>
      </c>
      <c r="BL160" s="17" t="s">
        <v>955</v>
      </c>
      <c r="BM160" s="237" t="s">
        <v>1531</v>
      </c>
    </row>
    <row r="161" s="2" customFormat="1" ht="21.75" customHeight="1">
      <c r="A161" s="38"/>
      <c r="B161" s="39"/>
      <c r="C161" s="275" t="s">
        <v>508</v>
      </c>
      <c r="D161" s="275" t="s">
        <v>305</v>
      </c>
      <c r="E161" s="276" t="s">
        <v>1532</v>
      </c>
      <c r="F161" s="277" t="s">
        <v>1533</v>
      </c>
      <c r="G161" s="278" t="s">
        <v>511</v>
      </c>
      <c r="H161" s="279">
        <v>20</v>
      </c>
      <c r="I161" s="280"/>
      <c r="J161" s="281">
        <f>ROUND(I161*H161,2)</f>
        <v>0</v>
      </c>
      <c r="K161" s="277" t="s">
        <v>19</v>
      </c>
      <c r="L161" s="282"/>
      <c r="M161" s="283" t="s">
        <v>19</v>
      </c>
      <c r="N161" s="284" t="s">
        <v>42</v>
      </c>
      <c r="O161" s="84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955</v>
      </c>
      <c r="AT161" s="237" t="s">
        <v>305</v>
      </c>
      <c r="AU161" s="237" t="s">
        <v>80</v>
      </c>
      <c r="AY161" s="17" t="s">
        <v>161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78</v>
      </c>
      <c r="BK161" s="238">
        <f>ROUND(I161*H161,2)</f>
        <v>0</v>
      </c>
      <c r="BL161" s="17" t="s">
        <v>955</v>
      </c>
      <c r="BM161" s="237" t="s">
        <v>1534</v>
      </c>
    </row>
    <row r="162" s="2" customFormat="1" ht="21.75" customHeight="1">
      <c r="A162" s="38"/>
      <c r="B162" s="39"/>
      <c r="C162" s="275" t="s">
        <v>513</v>
      </c>
      <c r="D162" s="275" t="s">
        <v>305</v>
      </c>
      <c r="E162" s="276" t="s">
        <v>1535</v>
      </c>
      <c r="F162" s="277" t="s">
        <v>1536</v>
      </c>
      <c r="G162" s="278" t="s">
        <v>511</v>
      </c>
      <c r="H162" s="279">
        <v>20</v>
      </c>
      <c r="I162" s="280"/>
      <c r="J162" s="281">
        <f>ROUND(I162*H162,2)</f>
        <v>0</v>
      </c>
      <c r="K162" s="277" t="s">
        <v>19</v>
      </c>
      <c r="L162" s="282"/>
      <c r="M162" s="283" t="s">
        <v>19</v>
      </c>
      <c r="N162" s="284" t="s">
        <v>42</v>
      </c>
      <c r="O162" s="84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955</v>
      </c>
      <c r="AT162" s="237" t="s">
        <v>305</v>
      </c>
      <c r="AU162" s="237" t="s">
        <v>80</v>
      </c>
      <c r="AY162" s="17" t="s">
        <v>161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78</v>
      </c>
      <c r="BK162" s="238">
        <f>ROUND(I162*H162,2)</f>
        <v>0</v>
      </c>
      <c r="BL162" s="17" t="s">
        <v>955</v>
      </c>
      <c r="BM162" s="237" t="s">
        <v>1537</v>
      </c>
    </row>
    <row r="163" s="2" customFormat="1" ht="21.75" customHeight="1">
      <c r="A163" s="38"/>
      <c r="B163" s="39"/>
      <c r="C163" s="275" t="s">
        <v>517</v>
      </c>
      <c r="D163" s="275" t="s">
        <v>305</v>
      </c>
      <c r="E163" s="276" t="s">
        <v>1538</v>
      </c>
      <c r="F163" s="277" t="s">
        <v>1539</v>
      </c>
      <c r="G163" s="278" t="s">
        <v>511</v>
      </c>
      <c r="H163" s="279">
        <v>40</v>
      </c>
      <c r="I163" s="280"/>
      <c r="J163" s="281">
        <f>ROUND(I163*H163,2)</f>
        <v>0</v>
      </c>
      <c r="K163" s="277" t="s">
        <v>19</v>
      </c>
      <c r="L163" s="282"/>
      <c r="M163" s="283" t="s">
        <v>19</v>
      </c>
      <c r="N163" s="284" t="s">
        <v>42</v>
      </c>
      <c r="O163" s="84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955</v>
      </c>
      <c r="AT163" s="237" t="s">
        <v>305</v>
      </c>
      <c r="AU163" s="237" t="s">
        <v>80</v>
      </c>
      <c r="AY163" s="17" t="s">
        <v>161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78</v>
      </c>
      <c r="BK163" s="238">
        <f>ROUND(I163*H163,2)</f>
        <v>0</v>
      </c>
      <c r="BL163" s="17" t="s">
        <v>955</v>
      </c>
      <c r="BM163" s="237" t="s">
        <v>1540</v>
      </c>
    </row>
    <row r="164" s="2" customFormat="1" ht="33" customHeight="1">
      <c r="A164" s="38"/>
      <c r="B164" s="39"/>
      <c r="C164" s="226" t="s">
        <v>522</v>
      </c>
      <c r="D164" s="226" t="s">
        <v>163</v>
      </c>
      <c r="E164" s="227" t="s">
        <v>1541</v>
      </c>
      <c r="F164" s="228" t="s">
        <v>1542</v>
      </c>
      <c r="G164" s="229" t="s">
        <v>511</v>
      </c>
      <c r="H164" s="230">
        <v>1</v>
      </c>
      <c r="I164" s="231"/>
      <c r="J164" s="232">
        <f>ROUND(I164*H164,2)</f>
        <v>0</v>
      </c>
      <c r="K164" s="228" t="s">
        <v>1352</v>
      </c>
      <c r="L164" s="44"/>
      <c r="M164" s="233" t="s">
        <v>19</v>
      </c>
      <c r="N164" s="234" t="s">
        <v>42</v>
      </c>
      <c r="O164" s="84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276</v>
      </c>
      <c r="AT164" s="237" t="s">
        <v>163</v>
      </c>
      <c r="AU164" s="237" t="s">
        <v>80</v>
      </c>
      <c r="AY164" s="17" t="s">
        <v>161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78</v>
      </c>
      <c r="BK164" s="238">
        <f>ROUND(I164*H164,2)</f>
        <v>0</v>
      </c>
      <c r="BL164" s="17" t="s">
        <v>276</v>
      </c>
      <c r="BM164" s="237" t="s">
        <v>1543</v>
      </c>
    </row>
    <row r="165" s="12" customFormat="1" ht="22.8" customHeight="1">
      <c r="A165" s="12"/>
      <c r="B165" s="210"/>
      <c r="C165" s="211"/>
      <c r="D165" s="212" t="s">
        <v>70</v>
      </c>
      <c r="E165" s="224" t="s">
        <v>938</v>
      </c>
      <c r="F165" s="224" t="s">
        <v>939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SUM(P166:P173)</f>
        <v>0</v>
      </c>
      <c r="Q165" s="218"/>
      <c r="R165" s="219">
        <f>SUM(R166:R173)</f>
        <v>119.84080000000002</v>
      </c>
      <c r="S165" s="218"/>
      <c r="T165" s="220">
        <f>SUM(T166:T173)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187</v>
      </c>
      <c r="AT165" s="222" t="s">
        <v>70</v>
      </c>
      <c r="AU165" s="222" t="s">
        <v>78</v>
      </c>
      <c r="AY165" s="221" t="s">
        <v>161</v>
      </c>
      <c r="BK165" s="223">
        <f>SUM(BK166:BK173)</f>
        <v>0</v>
      </c>
    </row>
    <row r="166" s="2" customFormat="1" ht="78" customHeight="1">
      <c r="A166" s="38"/>
      <c r="B166" s="39"/>
      <c r="C166" s="226" t="s">
        <v>527</v>
      </c>
      <c r="D166" s="226" t="s">
        <v>163</v>
      </c>
      <c r="E166" s="227" t="s">
        <v>1544</v>
      </c>
      <c r="F166" s="228" t="s">
        <v>1545</v>
      </c>
      <c r="G166" s="229" t="s">
        <v>511</v>
      </c>
      <c r="H166" s="230">
        <v>28</v>
      </c>
      <c r="I166" s="231"/>
      <c r="J166" s="232">
        <f>ROUND(I166*H166,2)</f>
        <v>0</v>
      </c>
      <c r="K166" s="228" t="s">
        <v>1352</v>
      </c>
      <c r="L166" s="44"/>
      <c r="M166" s="233" t="s">
        <v>19</v>
      </c>
      <c r="N166" s="234" t="s">
        <v>42</v>
      </c>
      <c r="O166" s="84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537</v>
      </c>
      <c r="AT166" s="237" t="s">
        <v>163</v>
      </c>
      <c r="AU166" s="237" t="s">
        <v>80</v>
      </c>
      <c r="AY166" s="17" t="s">
        <v>161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78</v>
      </c>
      <c r="BK166" s="238">
        <f>ROUND(I166*H166,2)</f>
        <v>0</v>
      </c>
      <c r="BL166" s="17" t="s">
        <v>537</v>
      </c>
      <c r="BM166" s="237" t="s">
        <v>1546</v>
      </c>
    </row>
    <row r="167" s="2" customFormat="1" ht="55.5" customHeight="1">
      <c r="A167" s="38"/>
      <c r="B167" s="39"/>
      <c r="C167" s="226" t="s">
        <v>532</v>
      </c>
      <c r="D167" s="226" t="s">
        <v>163</v>
      </c>
      <c r="E167" s="227" t="s">
        <v>1547</v>
      </c>
      <c r="F167" s="228" t="s">
        <v>1548</v>
      </c>
      <c r="G167" s="229" t="s">
        <v>201</v>
      </c>
      <c r="H167" s="230">
        <v>70</v>
      </c>
      <c r="I167" s="231"/>
      <c r="J167" s="232">
        <f>ROUND(I167*H167,2)</f>
        <v>0</v>
      </c>
      <c r="K167" s="228" t="s">
        <v>1352</v>
      </c>
      <c r="L167" s="44"/>
      <c r="M167" s="233" t="s">
        <v>19</v>
      </c>
      <c r="N167" s="234" t="s">
        <v>42</v>
      </c>
      <c r="O167" s="84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537</v>
      </c>
      <c r="AT167" s="237" t="s">
        <v>163</v>
      </c>
      <c r="AU167" s="237" t="s">
        <v>80</v>
      </c>
      <c r="AY167" s="17" t="s">
        <v>161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78</v>
      </c>
      <c r="BK167" s="238">
        <f>ROUND(I167*H167,2)</f>
        <v>0</v>
      </c>
      <c r="BL167" s="17" t="s">
        <v>537</v>
      </c>
      <c r="BM167" s="237" t="s">
        <v>1549</v>
      </c>
    </row>
    <row r="168" s="2" customFormat="1" ht="33" customHeight="1">
      <c r="A168" s="38"/>
      <c r="B168" s="39"/>
      <c r="C168" s="226" t="s">
        <v>537</v>
      </c>
      <c r="D168" s="226" t="s">
        <v>163</v>
      </c>
      <c r="E168" s="227" t="s">
        <v>1550</v>
      </c>
      <c r="F168" s="228" t="s">
        <v>1551</v>
      </c>
      <c r="G168" s="229" t="s">
        <v>201</v>
      </c>
      <c r="H168" s="230">
        <v>70</v>
      </c>
      <c r="I168" s="231"/>
      <c r="J168" s="232">
        <f>ROUND(I168*H168,2)</f>
        <v>0</v>
      </c>
      <c r="K168" s="228" t="s">
        <v>1352</v>
      </c>
      <c r="L168" s="44"/>
      <c r="M168" s="233" t="s">
        <v>19</v>
      </c>
      <c r="N168" s="234" t="s">
        <v>42</v>
      </c>
      <c r="O168" s="84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537</v>
      </c>
      <c r="AT168" s="237" t="s">
        <v>163</v>
      </c>
      <c r="AU168" s="237" t="s">
        <v>80</v>
      </c>
      <c r="AY168" s="17" t="s">
        <v>161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78</v>
      </c>
      <c r="BK168" s="238">
        <f>ROUND(I168*H168,2)</f>
        <v>0</v>
      </c>
      <c r="BL168" s="17" t="s">
        <v>537</v>
      </c>
      <c r="BM168" s="237" t="s">
        <v>1552</v>
      </c>
    </row>
    <row r="169" s="2" customFormat="1" ht="55.5" customHeight="1">
      <c r="A169" s="38"/>
      <c r="B169" s="39"/>
      <c r="C169" s="226" t="s">
        <v>541</v>
      </c>
      <c r="D169" s="226" t="s">
        <v>163</v>
      </c>
      <c r="E169" s="227" t="s">
        <v>1553</v>
      </c>
      <c r="F169" s="228" t="s">
        <v>1554</v>
      </c>
      <c r="G169" s="229" t="s">
        <v>201</v>
      </c>
      <c r="H169" s="230">
        <v>520</v>
      </c>
      <c r="I169" s="231"/>
      <c r="J169" s="232">
        <f>ROUND(I169*H169,2)</f>
        <v>0</v>
      </c>
      <c r="K169" s="228" t="s">
        <v>1352</v>
      </c>
      <c r="L169" s="44"/>
      <c r="M169" s="233" t="s">
        <v>19</v>
      </c>
      <c r="N169" s="234" t="s">
        <v>42</v>
      </c>
      <c r="O169" s="84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537</v>
      </c>
      <c r="AT169" s="237" t="s">
        <v>163</v>
      </c>
      <c r="AU169" s="237" t="s">
        <v>80</v>
      </c>
      <c r="AY169" s="17" t="s">
        <v>161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78</v>
      </c>
      <c r="BK169" s="238">
        <f>ROUND(I169*H169,2)</f>
        <v>0</v>
      </c>
      <c r="BL169" s="17" t="s">
        <v>537</v>
      </c>
      <c r="BM169" s="237" t="s">
        <v>1555</v>
      </c>
    </row>
    <row r="170" s="2" customFormat="1" ht="33" customHeight="1">
      <c r="A170" s="38"/>
      <c r="B170" s="39"/>
      <c r="C170" s="226" t="s">
        <v>545</v>
      </c>
      <c r="D170" s="226" t="s">
        <v>163</v>
      </c>
      <c r="E170" s="227" t="s">
        <v>1556</v>
      </c>
      <c r="F170" s="228" t="s">
        <v>1557</v>
      </c>
      <c r="G170" s="229" t="s">
        <v>201</v>
      </c>
      <c r="H170" s="230">
        <v>520</v>
      </c>
      <c r="I170" s="231"/>
      <c r="J170" s="232">
        <f>ROUND(I170*H170,2)</f>
        <v>0</v>
      </c>
      <c r="K170" s="228" t="s">
        <v>1352</v>
      </c>
      <c r="L170" s="44"/>
      <c r="M170" s="233" t="s">
        <v>19</v>
      </c>
      <c r="N170" s="234" t="s">
        <v>42</v>
      </c>
      <c r="O170" s="84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537</v>
      </c>
      <c r="AT170" s="237" t="s">
        <v>163</v>
      </c>
      <c r="AU170" s="237" t="s">
        <v>80</v>
      </c>
      <c r="AY170" s="17" t="s">
        <v>161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78</v>
      </c>
      <c r="BK170" s="238">
        <f>ROUND(I170*H170,2)</f>
        <v>0</v>
      </c>
      <c r="BL170" s="17" t="s">
        <v>537</v>
      </c>
      <c r="BM170" s="237" t="s">
        <v>1558</v>
      </c>
    </row>
    <row r="171" s="2" customFormat="1" ht="33" customHeight="1">
      <c r="A171" s="38"/>
      <c r="B171" s="39"/>
      <c r="C171" s="226" t="s">
        <v>550</v>
      </c>
      <c r="D171" s="226" t="s">
        <v>163</v>
      </c>
      <c r="E171" s="227" t="s">
        <v>1559</v>
      </c>
      <c r="F171" s="228" t="s">
        <v>1560</v>
      </c>
      <c r="G171" s="229" t="s">
        <v>201</v>
      </c>
      <c r="H171" s="230">
        <v>590</v>
      </c>
      <c r="I171" s="231"/>
      <c r="J171" s="232">
        <f>ROUND(I171*H171,2)</f>
        <v>0</v>
      </c>
      <c r="K171" s="228" t="s">
        <v>1352</v>
      </c>
      <c r="L171" s="44"/>
      <c r="M171" s="233" t="s">
        <v>19</v>
      </c>
      <c r="N171" s="234" t="s">
        <v>42</v>
      </c>
      <c r="O171" s="84"/>
      <c r="P171" s="235">
        <f>O171*H171</f>
        <v>0</v>
      </c>
      <c r="Q171" s="235">
        <v>0.20300000000000001</v>
      </c>
      <c r="R171" s="235">
        <f>Q171*H171</f>
        <v>119.77000000000001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537</v>
      </c>
      <c r="AT171" s="237" t="s">
        <v>163</v>
      </c>
      <c r="AU171" s="237" t="s">
        <v>80</v>
      </c>
      <c r="AY171" s="17" t="s">
        <v>161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78</v>
      </c>
      <c r="BK171" s="238">
        <f>ROUND(I171*H171,2)</f>
        <v>0</v>
      </c>
      <c r="BL171" s="17" t="s">
        <v>537</v>
      </c>
      <c r="BM171" s="237" t="s">
        <v>1561</v>
      </c>
    </row>
    <row r="172" s="2" customFormat="1" ht="33" customHeight="1">
      <c r="A172" s="38"/>
      <c r="B172" s="39"/>
      <c r="C172" s="226" t="s">
        <v>555</v>
      </c>
      <c r="D172" s="226" t="s">
        <v>163</v>
      </c>
      <c r="E172" s="227" t="s">
        <v>1562</v>
      </c>
      <c r="F172" s="228" t="s">
        <v>1563</v>
      </c>
      <c r="G172" s="229" t="s">
        <v>201</v>
      </c>
      <c r="H172" s="230">
        <v>590</v>
      </c>
      <c r="I172" s="231"/>
      <c r="J172" s="232">
        <f>ROUND(I172*H172,2)</f>
        <v>0</v>
      </c>
      <c r="K172" s="228" t="s">
        <v>1352</v>
      </c>
      <c r="L172" s="44"/>
      <c r="M172" s="233" t="s">
        <v>19</v>
      </c>
      <c r="N172" s="234" t="s">
        <v>42</v>
      </c>
      <c r="O172" s="84"/>
      <c r="P172" s="235">
        <f>O172*H172</f>
        <v>0</v>
      </c>
      <c r="Q172" s="235">
        <v>0.00012</v>
      </c>
      <c r="R172" s="235">
        <f>Q172*H172</f>
        <v>0.070800000000000002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276</v>
      </c>
      <c r="AT172" s="237" t="s">
        <v>163</v>
      </c>
      <c r="AU172" s="237" t="s">
        <v>80</v>
      </c>
      <c r="AY172" s="17" t="s">
        <v>161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78</v>
      </c>
      <c r="BK172" s="238">
        <f>ROUND(I172*H172,2)</f>
        <v>0</v>
      </c>
      <c r="BL172" s="17" t="s">
        <v>276</v>
      </c>
      <c r="BM172" s="237" t="s">
        <v>1564</v>
      </c>
    </row>
    <row r="173" s="2" customFormat="1" ht="16.5" customHeight="1">
      <c r="A173" s="38"/>
      <c r="B173" s="39"/>
      <c r="C173" s="275" t="s">
        <v>560</v>
      </c>
      <c r="D173" s="275" t="s">
        <v>305</v>
      </c>
      <c r="E173" s="276" t="s">
        <v>1565</v>
      </c>
      <c r="F173" s="277" t="s">
        <v>1566</v>
      </c>
      <c r="G173" s="278" t="s">
        <v>201</v>
      </c>
      <c r="H173" s="279">
        <v>590</v>
      </c>
      <c r="I173" s="280"/>
      <c r="J173" s="281">
        <f>ROUND(I173*H173,2)</f>
        <v>0</v>
      </c>
      <c r="K173" s="277" t="s">
        <v>19</v>
      </c>
      <c r="L173" s="282"/>
      <c r="M173" s="283" t="s">
        <v>19</v>
      </c>
      <c r="N173" s="284" t="s">
        <v>42</v>
      </c>
      <c r="O173" s="84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362</v>
      </c>
      <c r="AT173" s="237" t="s">
        <v>305</v>
      </c>
      <c r="AU173" s="237" t="s">
        <v>80</v>
      </c>
      <c r="AY173" s="17" t="s">
        <v>161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78</v>
      </c>
      <c r="BK173" s="238">
        <f>ROUND(I173*H173,2)</f>
        <v>0</v>
      </c>
      <c r="BL173" s="17" t="s">
        <v>276</v>
      </c>
      <c r="BM173" s="237" t="s">
        <v>1567</v>
      </c>
    </row>
    <row r="174" s="12" customFormat="1" ht="25.92" customHeight="1">
      <c r="A174" s="12"/>
      <c r="B174" s="210"/>
      <c r="C174" s="211"/>
      <c r="D174" s="212" t="s">
        <v>70</v>
      </c>
      <c r="E174" s="213" t="s">
        <v>121</v>
      </c>
      <c r="F174" s="213" t="s">
        <v>122</v>
      </c>
      <c r="G174" s="211"/>
      <c r="H174" s="211"/>
      <c r="I174" s="214"/>
      <c r="J174" s="215">
        <f>BK174</f>
        <v>0</v>
      </c>
      <c r="K174" s="211"/>
      <c r="L174" s="216"/>
      <c r="M174" s="217"/>
      <c r="N174" s="218"/>
      <c r="O174" s="218"/>
      <c r="P174" s="219">
        <f>P175+P177+P179</f>
        <v>0</v>
      </c>
      <c r="Q174" s="218"/>
      <c r="R174" s="219">
        <f>R175+R177+R179</f>
        <v>0</v>
      </c>
      <c r="S174" s="218"/>
      <c r="T174" s="220">
        <f>T175+T177+T179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1" t="s">
        <v>194</v>
      </c>
      <c r="AT174" s="222" t="s">
        <v>70</v>
      </c>
      <c r="AU174" s="222" t="s">
        <v>71</v>
      </c>
      <c r="AY174" s="221" t="s">
        <v>161</v>
      </c>
      <c r="BK174" s="223">
        <f>BK175+BK177+BK179</f>
        <v>0</v>
      </c>
    </row>
    <row r="175" s="12" customFormat="1" ht="22.8" customHeight="1">
      <c r="A175" s="12"/>
      <c r="B175" s="210"/>
      <c r="C175" s="211"/>
      <c r="D175" s="212" t="s">
        <v>70</v>
      </c>
      <c r="E175" s="224" t="s">
        <v>1568</v>
      </c>
      <c r="F175" s="224" t="s">
        <v>1569</v>
      </c>
      <c r="G175" s="211"/>
      <c r="H175" s="211"/>
      <c r="I175" s="214"/>
      <c r="J175" s="225">
        <f>BK175</f>
        <v>0</v>
      </c>
      <c r="K175" s="211"/>
      <c r="L175" s="216"/>
      <c r="M175" s="217"/>
      <c r="N175" s="218"/>
      <c r="O175" s="218"/>
      <c r="P175" s="219">
        <f>P176</f>
        <v>0</v>
      </c>
      <c r="Q175" s="218"/>
      <c r="R175" s="219">
        <f>R176</f>
        <v>0</v>
      </c>
      <c r="S175" s="218"/>
      <c r="T175" s="220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194</v>
      </c>
      <c r="AT175" s="222" t="s">
        <v>70</v>
      </c>
      <c r="AU175" s="222" t="s">
        <v>78</v>
      </c>
      <c r="AY175" s="221" t="s">
        <v>161</v>
      </c>
      <c r="BK175" s="223">
        <f>BK176</f>
        <v>0</v>
      </c>
    </row>
    <row r="176" s="2" customFormat="1" ht="16.5" customHeight="1">
      <c r="A176" s="38"/>
      <c r="B176" s="39"/>
      <c r="C176" s="226" t="s">
        <v>565</v>
      </c>
      <c r="D176" s="226" t="s">
        <v>163</v>
      </c>
      <c r="E176" s="227" t="s">
        <v>1570</v>
      </c>
      <c r="F176" s="228" t="s">
        <v>1571</v>
      </c>
      <c r="G176" s="229" t="s">
        <v>1572</v>
      </c>
      <c r="H176" s="230">
        <v>1</v>
      </c>
      <c r="I176" s="231"/>
      <c r="J176" s="232">
        <f>ROUND(I176*H176,2)</f>
        <v>0</v>
      </c>
      <c r="K176" s="228" t="s">
        <v>1352</v>
      </c>
      <c r="L176" s="44"/>
      <c r="M176" s="233" t="s">
        <v>19</v>
      </c>
      <c r="N176" s="234" t="s">
        <v>42</v>
      </c>
      <c r="O176" s="84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1573</v>
      </c>
      <c r="AT176" s="237" t="s">
        <v>163</v>
      </c>
      <c r="AU176" s="237" t="s">
        <v>80</v>
      </c>
      <c r="AY176" s="17" t="s">
        <v>161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78</v>
      </c>
      <c r="BK176" s="238">
        <f>ROUND(I176*H176,2)</f>
        <v>0</v>
      </c>
      <c r="BL176" s="17" t="s">
        <v>1573</v>
      </c>
      <c r="BM176" s="237" t="s">
        <v>1574</v>
      </c>
    </row>
    <row r="177" s="12" customFormat="1" ht="22.8" customHeight="1">
      <c r="A177" s="12"/>
      <c r="B177" s="210"/>
      <c r="C177" s="211"/>
      <c r="D177" s="212" t="s">
        <v>70</v>
      </c>
      <c r="E177" s="224" t="s">
        <v>1575</v>
      </c>
      <c r="F177" s="224" t="s">
        <v>1576</v>
      </c>
      <c r="G177" s="211"/>
      <c r="H177" s="211"/>
      <c r="I177" s="214"/>
      <c r="J177" s="225">
        <f>BK177</f>
        <v>0</v>
      </c>
      <c r="K177" s="211"/>
      <c r="L177" s="216"/>
      <c r="M177" s="217"/>
      <c r="N177" s="218"/>
      <c r="O177" s="218"/>
      <c r="P177" s="219">
        <f>P178</f>
        <v>0</v>
      </c>
      <c r="Q177" s="218"/>
      <c r="R177" s="219">
        <f>R178</f>
        <v>0</v>
      </c>
      <c r="S177" s="218"/>
      <c r="T177" s="220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194</v>
      </c>
      <c r="AT177" s="222" t="s">
        <v>70</v>
      </c>
      <c r="AU177" s="222" t="s">
        <v>78</v>
      </c>
      <c r="AY177" s="221" t="s">
        <v>161</v>
      </c>
      <c r="BK177" s="223">
        <f>BK178</f>
        <v>0</v>
      </c>
    </row>
    <row r="178" s="2" customFormat="1" ht="33" customHeight="1">
      <c r="A178" s="38"/>
      <c r="B178" s="39"/>
      <c r="C178" s="226" t="s">
        <v>570</v>
      </c>
      <c r="D178" s="226" t="s">
        <v>163</v>
      </c>
      <c r="E178" s="227" t="s">
        <v>1577</v>
      </c>
      <c r="F178" s="228" t="s">
        <v>1578</v>
      </c>
      <c r="G178" s="229" t="s">
        <v>1572</v>
      </c>
      <c r="H178" s="230">
        <v>1</v>
      </c>
      <c r="I178" s="231"/>
      <c r="J178" s="232">
        <f>ROUND(I178*H178,2)</f>
        <v>0</v>
      </c>
      <c r="K178" s="228" t="s">
        <v>1352</v>
      </c>
      <c r="L178" s="44"/>
      <c r="M178" s="233" t="s">
        <v>19</v>
      </c>
      <c r="N178" s="234" t="s">
        <v>42</v>
      </c>
      <c r="O178" s="84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1573</v>
      </c>
      <c r="AT178" s="237" t="s">
        <v>163</v>
      </c>
      <c r="AU178" s="237" t="s">
        <v>80</v>
      </c>
      <c r="AY178" s="17" t="s">
        <v>161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78</v>
      </c>
      <c r="BK178" s="238">
        <f>ROUND(I178*H178,2)</f>
        <v>0</v>
      </c>
      <c r="BL178" s="17" t="s">
        <v>1573</v>
      </c>
      <c r="BM178" s="237" t="s">
        <v>1579</v>
      </c>
    </row>
    <row r="179" s="12" customFormat="1" ht="22.8" customHeight="1">
      <c r="A179" s="12"/>
      <c r="B179" s="210"/>
      <c r="C179" s="211"/>
      <c r="D179" s="212" t="s">
        <v>70</v>
      </c>
      <c r="E179" s="224" t="s">
        <v>1580</v>
      </c>
      <c r="F179" s="224" t="s">
        <v>1581</v>
      </c>
      <c r="G179" s="211"/>
      <c r="H179" s="211"/>
      <c r="I179" s="214"/>
      <c r="J179" s="225">
        <f>BK179</f>
        <v>0</v>
      </c>
      <c r="K179" s="211"/>
      <c r="L179" s="216"/>
      <c r="M179" s="217"/>
      <c r="N179" s="218"/>
      <c r="O179" s="218"/>
      <c r="P179" s="219">
        <f>SUM(P180:P181)</f>
        <v>0</v>
      </c>
      <c r="Q179" s="218"/>
      <c r="R179" s="219">
        <f>SUM(R180:R181)</f>
        <v>0</v>
      </c>
      <c r="S179" s="218"/>
      <c r="T179" s="220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1" t="s">
        <v>194</v>
      </c>
      <c r="AT179" s="222" t="s">
        <v>70</v>
      </c>
      <c r="AU179" s="222" t="s">
        <v>78</v>
      </c>
      <c r="AY179" s="221" t="s">
        <v>161</v>
      </c>
      <c r="BK179" s="223">
        <f>SUM(BK180:BK181)</f>
        <v>0</v>
      </c>
    </row>
    <row r="180" s="2" customFormat="1" ht="16.5" customHeight="1">
      <c r="A180" s="38"/>
      <c r="B180" s="39"/>
      <c r="C180" s="226" t="s">
        <v>575</v>
      </c>
      <c r="D180" s="226" t="s">
        <v>163</v>
      </c>
      <c r="E180" s="227" t="s">
        <v>1582</v>
      </c>
      <c r="F180" s="228" t="s">
        <v>1583</v>
      </c>
      <c r="G180" s="229" t="s">
        <v>1584</v>
      </c>
      <c r="H180" s="230">
        <v>1</v>
      </c>
      <c r="I180" s="231"/>
      <c r="J180" s="232">
        <f>ROUND(I180*H180,2)</f>
        <v>0</v>
      </c>
      <c r="K180" s="228" t="s">
        <v>1352</v>
      </c>
      <c r="L180" s="44"/>
      <c r="M180" s="233" t="s">
        <v>19</v>
      </c>
      <c r="N180" s="234" t="s">
        <v>42</v>
      </c>
      <c r="O180" s="84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1573</v>
      </c>
      <c r="AT180" s="237" t="s">
        <v>163</v>
      </c>
      <c r="AU180" s="237" t="s">
        <v>80</v>
      </c>
      <c r="AY180" s="17" t="s">
        <v>161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78</v>
      </c>
      <c r="BK180" s="238">
        <f>ROUND(I180*H180,2)</f>
        <v>0</v>
      </c>
      <c r="BL180" s="17" t="s">
        <v>1573</v>
      </c>
      <c r="BM180" s="237" t="s">
        <v>1585</v>
      </c>
    </row>
    <row r="181" s="2" customFormat="1" ht="16.5" customHeight="1">
      <c r="A181" s="38"/>
      <c r="B181" s="39"/>
      <c r="C181" s="226" t="s">
        <v>581</v>
      </c>
      <c r="D181" s="226" t="s">
        <v>163</v>
      </c>
      <c r="E181" s="227" t="s">
        <v>1586</v>
      </c>
      <c r="F181" s="228" t="s">
        <v>1587</v>
      </c>
      <c r="G181" s="229" t="s">
        <v>1572</v>
      </c>
      <c r="H181" s="230">
        <v>1</v>
      </c>
      <c r="I181" s="231"/>
      <c r="J181" s="232">
        <f>ROUND(I181*H181,2)</f>
        <v>0</v>
      </c>
      <c r="K181" s="228" t="s">
        <v>1352</v>
      </c>
      <c r="L181" s="44"/>
      <c r="M181" s="285" t="s">
        <v>19</v>
      </c>
      <c r="N181" s="286" t="s">
        <v>42</v>
      </c>
      <c r="O181" s="287"/>
      <c r="P181" s="288">
        <f>O181*H181</f>
        <v>0</v>
      </c>
      <c r="Q181" s="288">
        <v>0</v>
      </c>
      <c r="R181" s="288">
        <f>Q181*H181</f>
        <v>0</v>
      </c>
      <c r="S181" s="288">
        <v>0</v>
      </c>
      <c r="T181" s="28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1573</v>
      </c>
      <c r="AT181" s="237" t="s">
        <v>163</v>
      </c>
      <c r="AU181" s="237" t="s">
        <v>80</v>
      </c>
      <c r="AY181" s="17" t="s">
        <v>161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78</v>
      </c>
      <c r="BK181" s="238">
        <f>ROUND(I181*H181,2)</f>
        <v>0</v>
      </c>
      <c r="BL181" s="17" t="s">
        <v>1573</v>
      </c>
      <c r="BM181" s="237" t="s">
        <v>1588</v>
      </c>
    </row>
    <row r="182" s="2" customFormat="1" ht="6.96" customHeight="1">
      <c r="A182" s="38"/>
      <c r="B182" s="59"/>
      <c r="C182" s="60"/>
      <c r="D182" s="60"/>
      <c r="E182" s="60"/>
      <c r="F182" s="60"/>
      <c r="G182" s="60"/>
      <c r="H182" s="60"/>
      <c r="I182" s="175"/>
      <c r="J182" s="60"/>
      <c r="K182" s="60"/>
      <c r="L182" s="44"/>
      <c r="M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</sheetData>
  <sheetProtection sheet="1" autoFilter="0" formatColumns="0" formatRows="0" objects="1" scenarios="1" spinCount="100000" saltValue="dVxNRDdhqKD8RElCbl5WTcc15lAvjIl5da+te99pUaz4991VsSCHhKFP1F+dTrkFGalOEj2lKrsKyw3Wbtuelw==" hashValue="PSZ2MtyQXsu995uw6r6UescCyOilBgOQOS7s5blnwIW6nEfqIqXhr7QdvbS4qFKTMIEeRsltXi3s/uxzM5Hc5w==" algorithmName="SHA-512" password="CC35"/>
  <autoFilter ref="C91:K18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117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80</v>
      </c>
    </row>
    <row r="4" hidden="1" s="1" customFormat="1" ht="24.96" customHeight="1">
      <c r="B4" s="20"/>
      <c r="D4" s="142" t="s">
        <v>124</v>
      </c>
      <c r="I4" s="138"/>
      <c r="L4" s="20"/>
      <c r="M4" s="143" t="s">
        <v>10</v>
      </c>
      <c r="AT4" s="17" t="s">
        <v>4</v>
      </c>
    </row>
    <row r="5" hidden="1" s="1" customFormat="1" ht="6.96" customHeight="1">
      <c r="B5" s="20"/>
      <c r="I5" s="138"/>
      <c r="L5" s="20"/>
    </row>
    <row r="6" hidden="1" s="1" customFormat="1" ht="12" customHeight="1">
      <c r="B6" s="20"/>
      <c r="D6" s="144" t="s">
        <v>16</v>
      </c>
      <c r="I6" s="138"/>
      <c r="L6" s="20"/>
    </row>
    <row r="7" hidden="1" s="1" customFormat="1" ht="16.5" customHeight="1">
      <c r="B7" s="20"/>
      <c r="E7" s="145" t="str">
        <f>'Rekapitulace stavby'!K6</f>
        <v>Revitalizace ulice Nádražní</v>
      </c>
      <c r="F7" s="144"/>
      <c r="G7" s="144"/>
      <c r="H7" s="144"/>
      <c r="I7" s="138"/>
      <c r="L7" s="20"/>
    </row>
    <row r="8" hidden="1" s="1" customFormat="1" ht="12" customHeight="1">
      <c r="B8" s="20"/>
      <c r="D8" s="144" t="s">
        <v>125</v>
      </c>
      <c r="I8" s="138"/>
      <c r="L8" s="20"/>
    </row>
    <row r="9" hidden="1" s="2" customFormat="1" ht="16.5" customHeight="1">
      <c r="A9" s="38"/>
      <c r="B9" s="44"/>
      <c r="C9" s="38"/>
      <c r="D9" s="38"/>
      <c r="E9" s="145" t="s">
        <v>1341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4" t="s">
        <v>127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8" t="s">
        <v>1589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6. 1. 2020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28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4" t="s">
        <v>29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28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4" t="s">
        <v>31</v>
      </c>
      <c r="E22" s="38"/>
      <c r="F22" s="38"/>
      <c r="G22" s="38"/>
      <c r="H22" s="38"/>
      <c r="I22" s="149" t="s">
        <v>26</v>
      </c>
      <c r="J22" s="133" t="s">
        <v>19</v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9" t="s">
        <v>28</v>
      </c>
      <c r="J23" s="133" t="s">
        <v>19</v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4" t="s">
        <v>34</v>
      </c>
      <c r="E25" s="38"/>
      <c r="F25" s="38"/>
      <c r="G25" s="38"/>
      <c r="H25" s="38"/>
      <c r="I25" s="149" t="s">
        <v>26</v>
      </c>
      <c r="J25" s="133" t="s">
        <v>1343</v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1344</v>
      </c>
      <c r="F26" s="38"/>
      <c r="G26" s="38"/>
      <c r="H26" s="38"/>
      <c r="I26" s="149" t="s">
        <v>28</v>
      </c>
      <c r="J26" s="133" t="s">
        <v>1345</v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4" t="s">
        <v>35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83.25" customHeight="1">
      <c r="A29" s="151"/>
      <c r="B29" s="152"/>
      <c r="C29" s="151"/>
      <c r="D29" s="151"/>
      <c r="E29" s="153" t="s">
        <v>36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8" t="s">
        <v>37</v>
      </c>
      <c r="E32" s="38"/>
      <c r="F32" s="38"/>
      <c r="G32" s="38"/>
      <c r="H32" s="38"/>
      <c r="I32" s="146"/>
      <c r="J32" s="159">
        <f>ROUND(J88,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0" t="s">
        <v>39</v>
      </c>
      <c r="G34" s="38"/>
      <c r="H34" s="38"/>
      <c r="I34" s="161" t="s">
        <v>38</v>
      </c>
      <c r="J34" s="160" t="s">
        <v>40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41</v>
      </c>
      <c r="E35" s="144" t="s">
        <v>42</v>
      </c>
      <c r="F35" s="163">
        <f>ROUND((SUM(BE88:BE136)),  2)</f>
        <v>0</v>
      </c>
      <c r="G35" s="38"/>
      <c r="H35" s="38"/>
      <c r="I35" s="164">
        <v>0.20999999999999999</v>
      </c>
      <c r="J35" s="163">
        <f>ROUND(((SUM(BE88:BE136))*I35),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43</v>
      </c>
      <c r="F36" s="163">
        <f>ROUND((SUM(BF88:BF136)),  2)</f>
        <v>0</v>
      </c>
      <c r="G36" s="38"/>
      <c r="H36" s="38"/>
      <c r="I36" s="164">
        <v>0.14999999999999999</v>
      </c>
      <c r="J36" s="163">
        <f>ROUND(((SUM(BF88:BF136))*I36),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44</v>
      </c>
      <c r="F37" s="163">
        <f>ROUND((SUM(BG88:BG136)),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45</v>
      </c>
      <c r="F38" s="163">
        <f>ROUND((SUM(BH88:BH136)),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46</v>
      </c>
      <c r="F39" s="163">
        <f>ROUND((SUM(BI88:BI136)),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Revitalizace ulice Nádražní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125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1341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127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 401.2 - Rozvaděč RVO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ul. Nádražní</v>
      </c>
      <c r="G56" s="40"/>
      <c r="H56" s="40"/>
      <c r="I56" s="149" t="s">
        <v>23</v>
      </c>
      <c r="J56" s="72" t="str">
        <f>IF(J14="","",J14)</f>
        <v>6. 1. 2020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31</v>
      </c>
      <c r="J58" s="36" t="str">
        <f>E23</f>
        <v>BENEPRO, a.s.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149" t="s">
        <v>34</v>
      </c>
      <c r="J59" s="36" t="str">
        <f>E26</f>
        <v>Petr Kubala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130</v>
      </c>
      <c r="D61" s="181"/>
      <c r="E61" s="181"/>
      <c r="F61" s="181"/>
      <c r="G61" s="181"/>
      <c r="H61" s="181"/>
      <c r="I61" s="182"/>
      <c r="J61" s="183" t="s">
        <v>131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69</v>
      </c>
      <c r="D63" s="40"/>
      <c r="E63" s="40"/>
      <c r="F63" s="40"/>
      <c r="G63" s="40"/>
      <c r="H63" s="40"/>
      <c r="I63" s="146"/>
      <c r="J63" s="102">
        <f>J88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85"/>
      <c r="C64" s="186"/>
      <c r="D64" s="187" t="s">
        <v>140</v>
      </c>
      <c r="E64" s="188"/>
      <c r="F64" s="188"/>
      <c r="G64" s="188"/>
      <c r="H64" s="188"/>
      <c r="I64" s="189"/>
      <c r="J64" s="190">
        <f>J89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2"/>
      <c r="C65" s="125"/>
      <c r="D65" s="193" t="s">
        <v>1590</v>
      </c>
      <c r="E65" s="194"/>
      <c r="F65" s="194"/>
      <c r="G65" s="194"/>
      <c r="H65" s="194"/>
      <c r="I65" s="195"/>
      <c r="J65" s="196">
        <f>J90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85"/>
      <c r="C66" s="186"/>
      <c r="D66" s="187" t="s">
        <v>1591</v>
      </c>
      <c r="E66" s="188"/>
      <c r="F66" s="188"/>
      <c r="G66" s="188"/>
      <c r="H66" s="188"/>
      <c r="I66" s="189"/>
      <c r="J66" s="190">
        <f>J135</f>
        <v>0</v>
      </c>
      <c r="K66" s="186"/>
      <c r="L66" s="19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146"/>
      <c r="J67" s="40"/>
      <c r="K67" s="40"/>
      <c r="L67" s="14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175"/>
      <c r="J68" s="60"/>
      <c r="K68" s="60"/>
      <c r="L68" s="14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178"/>
      <c r="J72" s="62"/>
      <c r="K72" s="62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146</v>
      </c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79" t="str">
        <f>E7</f>
        <v>Revitalizace ulice Nádražní</v>
      </c>
      <c r="F76" s="32"/>
      <c r="G76" s="32"/>
      <c r="H76" s="32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1" customFormat="1" ht="12" customHeight="1">
      <c r="B77" s="21"/>
      <c r="C77" s="32" t="s">
        <v>125</v>
      </c>
      <c r="D77" s="22"/>
      <c r="E77" s="22"/>
      <c r="F77" s="22"/>
      <c r="G77" s="22"/>
      <c r="H77" s="22"/>
      <c r="I77" s="138"/>
      <c r="J77" s="22"/>
      <c r="K77" s="22"/>
      <c r="L77" s="20"/>
    </row>
    <row r="78" s="2" customFormat="1" ht="16.5" customHeight="1">
      <c r="A78" s="38"/>
      <c r="B78" s="39"/>
      <c r="C78" s="40"/>
      <c r="D78" s="40"/>
      <c r="E78" s="179" t="s">
        <v>1341</v>
      </c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127</v>
      </c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E11</f>
        <v>SO 401.2 - Rozvaděč RVO</v>
      </c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F14</f>
        <v>ul. Nádražní</v>
      </c>
      <c r="G82" s="40"/>
      <c r="H82" s="40"/>
      <c r="I82" s="149" t="s">
        <v>23</v>
      </c>
      <c r="J82" s="72" t="str">
        <f>IF(J14="","",J14)</f>
        <v>6. 1. 2020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6"/>
      <c r="J83" s="40"/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E17</f>
        <v xml:space="preserve"> </v>
      </c>
      <c r="G84" s="40"/>
      <c r="H84" s="40"/>
      <c r="I84" s="149" t="s">
        <v>31</v>
      </c>
      <c r="J84" s="36" t="str">
        <f>E23</f>
        <v>BENEPRO, a.s.</v>
      </c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IF(E20="","",E20)</f>
        <v>Vyplň údaj</v>
      </c>
      <c r="G85" s="40"/>
      <c r="H85" s="40"/>
      <c r="I85" s="149" t="s">
        <v>34</v>
      </c>
      <c r="J85" s="36" t="str">
        <f>E26</f>
        <v>Petr Kubala</v>
      </c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146"/>
      <c r="J86" s="40"/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98"/>
      <c r="B87" s="199"/>
      <c r="C87" s="200" t="s">
        <v>147</v>
      </c>
      <c r="D87" s="201" t="s">
        <v>56</v>
      </c>
      <c r="E87" s="201" t="s">
        <v>52</v>
      </c>
      <c r="F87" s="201" t="s">
        <v>53</v>
      </c>
      <c r="G87" s="201" t="s">
        <v>148</v>
      </c>
      <c r="H87" s="201" t="s">
        <v>149</v>
      </c>
      <c r="I87" s="202" t="s">
        <v>150</v>
      </c>
      <c r="J87" s="201" t="s">
        <v>131</v>
      </c>
      <c r="K87" s="203" t="s">
        <v>151</v>
      </c>
      <c r="L87" s="204"/>
      <c r="M87" s="92" t="s">
        <v>19</v>
      </c>
      <c r="N87" s="93" t="s">
        <v>41</v>
      </c>
      <c r="O87" s="93" t="s">
        <v>152</v>
      </c>
      <c r="P87" s="93" t="s">
        <v>153</v>
      </c>
      <c r="Q87" s="93" t="s">
        <v>154</v>
      </c>
      <c r="R87" s="93" t="s">
        <v>155</v>
      </c>
      <c r="S87" s="93" t="s">
        <v>156</v>
      </c>
      <c r="T87" s="94" t="s">
        <v>157</v>
      </c>
      <c r="U87" s="198"/>
      <c r="V87" s="198"/>
      <c r="W87" s="198"/>
      <c r="X87" s="198"/>
      <c r="Y87" s="198"/>
      <c r="Z87" s="198"/>
      <c r="AA87" s="198"/>
      <c r="AB87" s="198"/>
      <c r="AC87" s="198"/>
      <c r="AD87" s="198"/>
      <c r="AE87" s="198"/>
    </row>
    <row r="88" s="2" customFormat="1" ht="22.8" customHeight="1">
      <c r="A88" s="38"/>
      <c r="B88" s="39"/>
      <c r="C88" s="99" t="s">
        <v>158</v>
      </c>
      <c r="D88" s="40"/>
      <c r="E88" s="40"/>
      <c r="F88" s="40"/>
      <c r="G88" s="40"/>
      <c r="H88" s="40"/>
      <c r="I88" s="146"/>
      <c r="J88" s="205">
        <f>BK88</f>
        <v>0</v>
      </c>
      <c r="K88" s="40"/>
      <c r="L88" s="44"/>
      <c r="M88" s="95"/>
      <c r="N88" s="206"/>
      <c r="O88" s="96"/>
      <c r="P88" s="207">
        <f>P89+P135</f>
        <v>0</v>
      </c>
      <c r="Q88" s="96"/>
      <c r="R88" s="207">
        <f>R89+R135</f>
        <v>0.0043</v>
      </c>
      <c r="S88" s="96"/>
      <c r="T88" s="208">
        <f>T89+T135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70</v>
      </c>
      <c r="AU88" s="17" t="s">
        <v>132</v>
      </c>
      <c r="BK88" s="209">
        <f>BK89+BK135</f>
        <v>0</v>
      </c>
    </row>
    <row r="89" s="12" customFormat="1" ht="25.92" customHeight="1">
      <c r="A89" s="12"/>
      <c r="B89" s="210"/>
      <c r="C89" s="211"/>
      <c r="D89" s="212" t="s">
        <v>70</v>
      </c>
      <c r="E89" s="213" t="s">
        <v>664</v>
      </c>
      <c r="F89" s="213" t="s">
        <v>665</v>
      </c>
      <c r="G89" s="211"/>
      <c r="H89" s="211"/>
      <c r="I89" s="214"/>
      <c r="J89" s="215">
        <f>BK89</f>
        <v>0</v>
      </c>
      <c r="K89" s="211"/>
      <c r="L89" s="216"/>
      <c r="M89" s="217"/>
      <c r="N89" s="218"/>
      <c r="O89" s="218"/>
      <c r="P89" s="219">
        <f>P90</f>
        <v>0</v>
      </c>
      <c r="Q89" s="218"/>
      <c r="R89" s="219">
        <f>R90</f>
        <v>0.0043</v>
      </c>
      <c r="S89" s="218"/>
      <c r="T89" s="220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1" t="s">
        <v>80</v>
      </c>
      <c r="AT89" s="222" t="s">
        <v>70</v>
      </c>
      <c r="AU89" s="222" t="s">
        <v>71</v>
      </c>
      <c r="AY89" s="221" t="s">
        <v>161</v>
      </c>
      <c r="BK89" s="223">
        <f>BK90</f>
        <v>0</v>
      </c>
    </row>
    <row r="90" s="12" customFormat="1" ht="22.8" customHeight="1">
      <c r="A90" s="12"/>
      <c r="B90" s="210"/>
      <c r="C90" s="211"/>
      <c r="D90" s="212" t="s">
        <v>70</v>
      </c>
      <c r="E90" s="224" t="s">
        <v>1592</v>
      </c>
      <c r="F90" s="224" t="s">
        <v>1593</v>
      </c>
      <c r="G90" s="211"/>
      <c r="H90" s="211"/>
      <c r="I90" s="214"/>
      <c r="J90" s="225">
        <f>BK90</f>
        <v>0</v>
      </c>
      <c r="K90" s="211"/>
      <c r="L90" s="216"/>
      <c r="M90" s="217"/>
      <c r="N90" s="218"/>
      <c r="O90" s="218"/>
      <c r="P90" s="219">
        <f>SUM(P91:P134)</f>
        <v>0</v>
      </c>
      <c r="Q90" s="218"/>
      <c r="R90" s="219">
        <f>SUM(R91:R134)</f>
        <v>0.0043</v>
      </c>
      <c r="S90" s="218"/>
      <c r="T90" s="220">
        <f>SUM(T91:T134)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1" t="s">
        <v>80</v>
      </c>
      <c r="AT90" s="222" t="s">
        <v>70</v>
      </c>
      <c r="AU90" s="222" t="s">
        <v>78</v>
      </c>
      <c r="AY90" s="221" t="s">
        <v>161</v>
      </c>
      <c r="BK90" s="223">
        <f>SUM(BK91:BK134)</f>
        <v>0</v>
      </c>
    </row>
    <row r="91" s="2" customFormat="1" ht="33" customHeight="1">
      <c r="A91" s="38"/>
      <c r="B91" s="39"/>
      <c r="C91" s="226" t="s">
        <v>78</v>
      </c>
      <c r="D91" s="226" t="s">
        <v>163</v>
      </c>
      <c r="E91" s="227" t="s">
        <v>1594</v>
      </c>
      <c r="F91" s="228" t="s">
        <v>1595</v>
      </c>
      <c r="G91" s="229" t="s">
        <v>201</v>
      </c>
      <c r="H91" s="230">
        <v>6</v>
      </c>
      <c r="I91" s="231"/>
      <c r="J91" s="232">
        <f>ROUND(I91*H91,2)</f>
        <v>0</v>
      </c>
      <c r="K91" s="228" t="s">
        <v>1352</v>
      </c>
      <c r="L91" s="44"/>
      <c r="M91" s="233" t="s">
        <v>19</v>
      </c>
      <c r="N91" s="234" t="s">
        <v>42</v>
      </c>
      <c r="O91" s="84"/>
      <c r="P91" s="235">
        <f>O91*H91</f>
        <v>0</v>
      </c>
      <c r="Q91" s="235">
        <v>0</v>
      </c>
      <c r="R91" s="235">
        <f>Q91*H91</f>
        <v>0</v>
      </c>
      <c r="S91" s="235">
        <v>0</v>
      </c>
      <c r="T91" s="23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37" t="s">
        <v>276</v>
      </c>
      <c r="AT91" s="237" t="s">
        <v>163</v>
      </c>
      <c r="AU91" s="237" t="s">
        <v>80</v>
      </c>
      <c r="AY91" s="17" t="s">
        <v>161</v>
      </c>
      <c r="BE91" s="238">
        <f>IF(N91="základní",J91,0)</f>
        <v>0</v>
      </c>
      <c r="BF91" s="238">
        <f>IF(N91="snížená",J91,0)</f>
        <v>0</v>
      </c>
      <c r="BG91" s="238">
        <f>IF(N91="zákl. přenesená",J91,0)</f>
        <v>0</v>
      </c>
      <c r="BH91" s="238">
        <f>IF(N91="sníž. přenesená",J91,0)</f>
        <v>0</v>
      </c>
      <c r="BI91" s="238">
        <f>IF(N91="nulová",J91,0)</f>
        <v>0</v>
      </c>
      <c r="BJ91" s="17" t="s">
        <v>78</v>
      </c>
      <c r="BK91" s="238">
        <f>ROUND(I91*H91,2)</f>
        <v>0</v>
      </c>
      <c r="BL91" s="17" t="s">
        <v>276</v>
      </c>
      <c r="BM91" s="237" t="s">
        <v>1596</v>
      </c>
    </row>
    <row r="92" s="2" customFormat="1" ht="33" customHeight="1">
      <c r="A92" s="38"/>
      <c r="B92" s="39"/>
      <c r="C92" s="275" t="s">
        <v>80</v>
      </c>
      <c r="D92" s="275" t="s">
        <v>305</v>
      </c>
      <c r="E92" s="276" t="s">
        <v>1597</v>
      </c>
      <c r="F92" s="277" t="s">
        <v>1598</v>
      </c>
      <c r="G92" s="278" t="s">
        <v>201</v>
      </c>
      <c r="H92" s="279">
        <v>4</v>
      </c>
      <c r="I92" s="280"/>
      <c r="J92" s="281">
        <f>ROUND(I92*H92,2)</f>
        <v>0</v>
      </c>
      <c r="K92" s="277" t="s">
        <v>19</v>
      </c>
      <c r="L92" s="282"/>
      <c r="M92" s="283" t="s">
        <v>19</v>
      </c>
      <c r="N92" s="284" t="s">
        <v>42</v>
      </c>
      <c r="O92" s="84"/>
      <c r="P92" s="235">
        <f>O92*H92</f>
        <v>0</v>
      </c>
      <c r="Q92" s="235">
        <v>0.00046999999999999999</v>
      </c>
      <c r="R92" s="235">
        <f>Q92*H92</f>
        <v>0.0018799999999999999</v>
      </c>
      <c r="S92" s="235">
        <v>0</v>
      </c>
      <c r="T92" s="23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37" t="s">
        <v>362</v>
      </c>
      <c r="AT92" s="237" t="s">
        <v>305</v>
      </c>
      <c r="AU92" s="237" t="s">
        <v>80</v>
      </c>
      <c r="AY92" s="17" t="s">
        <v>161</v>
      </c>
      <c r="BE92" s="238">
        <f>IF(N92="základní",J92,0)</f>
        <v>0</v>
      </c>
      <c r="BF92" s="238">
        <f>IF(N92="snížená",J92,0)</f>
        <v>0</v>
      </c>
      <c r="BG92" s="238">
        <f>IF(N92="zákl. přenesená",J92,0)</f>
        <v>0</v>
      </c>
      <c r="BH92" s="238">
        <f>IF(N92="sníž. přenesená",J92,0)</f>
        <v>0</v>
      </c>
      <c r="BI92" s="238">
        <f>IF(N92="nulová",J92,0)</f>
        <v>0</v>
      </c>
      <c r="BJ92" s="17" t="s">
        <v>78</v>
      </c>
      <c r="BK92" s="238">
        <f>ROUND(I92*H92,2)</f>
        <v>0</v>
      </c>
      <c r="BL92" s="17" t="s">
        <v>276</v>
      </c>
      <c r="BM92" s="237" t="s">
        <v>1599</v>
      </c>
    </row>
    <row r="93" s="2" customFormat="1" ht="16.5" customHeight="1">
      <c r="A93" s="38"/>
      <c r="B93" s="39"/>
      <c r="C93" s="275" t="s">
        <v>187</v>
      </c>
      <c r="D93" s="275" t="s">
        <v>305</v>
      </c>
      <c r="E93" s="276" t="s">
        <v>1600</v>
      </c>
      <c r="F93" s="277" t="s">
        <v>1601</v>
      </c>
      <c r="G93" s="278" t="s">
        <v>511</v>
      </c>
      <c r="H93" s="279">
        <v>2</v>
      </c>
      <c r="I93" s="280"/>
      <c r="J93" s="281">
        <f>ROUND(I93*H93,2)</f>
        <v>0</v>
      </c>
      <c r="K93" s="277" t="s">
        <v>19</v>
      </c>
      <c r="L93" s="282"/>
      <c r="M93" s="283" t="s">
        <v>19</v>
      </c>
      <c r="N93" s="284" t="s">
        <v>42</v>
      </c>
      <c r="O93" s="84"/>
      <c r="P93" s="235">
        <f>O93*H93</f>
        <v>0</v>
      </c>
      <c r="Q93" s="235">
        <v>0</v>
      </c>
      <c r="R93" s="235">
        <f>Q93*H93</f>
        <v>0</v>
      </c>
      <c r="S93" s="235">
        <v>0</v>
      </c>
      <c r="T93" s="23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7" t="s">
        <v>362</v>
      </c>
      <c r="AT93" s="237" t="s">
        <v>305</v>
      </c>
      <c r="AU93" s="237" t="s">
        <v>80</v>
      </c>
      <c r="AY93" s="17" t="s">
        <v>161</v>
      </c>
      <c r="BE93" s="238">
        <f>IF(N93="základní",J93,0)</f>
        <v>0</v>
      </c>
      <c r="BF93" s="238">
        <f>IF(N93="snížená",J93,0)</f>
        <v>0</v>
      </c>
      <c r="BG93" s="238">
        <f>IF(N93="zákl. přenesená",J93,0)</f>
        <v>0</v>
      </c>
      <c r="BH93" s="238">
        <f>IF(N93="sníž. přenesená",J93,0)</f>
        <v>0</v>
      </c>
      <c r="BI93" s="238">
        <f>IF(N93="nulová",J93,0)</f>
        <v>0</v>
      </c>
      <c r="BJ93" s="17" t="s">
        <v>78</v>
      </c>
      <c r="BK93" s="238">
        <f>ROUND(I93*H93,2)</f>
        <v>0</v>
      </c>
      <c r="BL93" s="17" t="s">
        <v>276</v>
      </c>
      <c r="BM93" s="237" t="s">
        <v>1602</v>
      </c>
    </row>
    <row r="94" s="2" customFormat="1" ht="33" customHeight="1">
      <c r="A94" s="38"/>
      <c r="B94" s="39"/>
      <c r="C94" s="226" t="s">
        <v>168</v>
      </c>
      <c r="D94" s="226" t="s">
        <v>163</v>
      </c>
      <c r="E94" s="227" t="s">
        <v>1603</v>
      </c>
      <c r="F94" s="228" t="s">
        <v>1604</v>
      </c>
      <c r="G94" s="229" t="s">
        <v>201</v>
      </c>
      <c r="H94" s="230">
        <v>20</v>
      </c>
      <c r="I94" s="231"/>
      <c r="J94" s="232">
        <f>ROUND(I94*H94,2)</f>
        <v>0</v>
      </c>
      <c r="K94" s="228" t="s">
        <v>1352</v>
      </c>
      <c r="L94" s="44"/>
      <c r="M94" s="233" t="s">
        <v>19</v>
      </c>
      <c r="N94" s="234" t="s">
        <v>42</v>
      </c>
      <c r="O94" s="84"/>
      <c r="P94" s="235">
        <f>O94*H94</f>
        <v>0</v>
      </c>
      <c r="Q94" s="235">
        <v>0</v>
      </c>
      <c r="R94" s="235">
        <f>Q94*H94</f>
        <v>0</v>
      </c>
      <c r="S94" s="235">
        <v>0</v>
      </c>
      <c r="T94" s="23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37" t="s">
        <v>276</v>
      </c>
      <c r="AT94" s="237" t="s">
        <v>163</v>
      </c>
      <c r="AU94" s="237" t="s">
        <v>80</v>
      </c>
      <c r="AY94" s="17" t="s">
        <v>161</v>
      </c>
      <c r="BE94" s="238">
        <f>IF(N94="základní",J94,0)</f>
        <v>0</v>
      </c>
      <c r="BF94" s="238">
        <f>IF(N94="snížená",J94,0)</f>
        <v>0</v>
      </c>
      <c r="BG94" s="238">
        <f>IF(N94="zákl. přenesená",J94,0)</f>
        <v>0</v>
      </c>
      <c r="BH94" s="238">
        <f>IF(N94="sníž. přenesená",J94,0)</f>
        <v>0</v>
      </c>
      <c r="BI94" s="238">
        <f>IF(N94="nulová",J94,0)</f>
        <v>0</v>
      </c>
      <c r="BJ94" s="17" t="s">
        <v>78</v>
      </c>
      <c r="BK94" s="238">
        <f>ROUND(I94*H94,2)</f>
        <v>0</v>
      </c>
      <c r="BL94" s="17" t="s">
        <v>276</v>
      </c>
      <c r="BM94" s="237" t="s">
        <v>1605</v>
      </c>
    </row>
    <row r="95" s="2" customFormat="1" ht="16.5" customHeight="1">
      <c r="A95" s="38"/>
      <c r="B95" s="39"/>
      <c r="C95" s="275" t="s">
        <v>194</v>
      </c>
      <c r="D95" s="275" t="s">
        <v>305</v>
      </c>
      <c r="E95" s="276" t="s">
        <v>1606</v>
      </c>
      <c r="F95" s="277" t="s">
        <v>1607</v>
      </c>
      <c r="G95" s="278" t="s">
        <v>201</v>
      </c>
      <c r="H95" s="279">
        <v>20</v>
      </c>
      <c r="I95" s="280"/>
      <c r="J95" s="281">
        <f>ROUND(I95*H95,2)</f>
        <v>0</v>
      </c>
      <c r="K95" s="277" t="s">
        <v>1352</v>
      </c>
      <c r="L95" s="282"/>
      <c r="M95" s="283" t="s">
        <v>19</v>
      </c>
      <c r="N95" s="284" t="s">
        <v>42</v>
      </c>
      <c r="O95" s="84"/>
      <c r="P95" s="235">
        <f>O95*H95</f>
        <v>0</v>
      </c>
      <c r="Q95" s="235">
        <v>4.0000000000000003E-05</v>
      </c>
      <c r="R95" s="235">
        <f>Q95*H95</f>
        <v>0.00080000000000000004</v>
      </c>
      <c r="S95" s="235">
        <v>0</v>
      </c>
      <c r="T95" s="23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37" t="s">
        <v>362</v>
      </c>
      <c r="AT95" s="237" t="s">
        <v>305</v>
      </c>
      <c r="AU95" s="237" t="s">
        <v>80</v>
      </c>
      <c r="AY95" s="17" t="s">
        <v>161</v>
      </c>
      <c r="BE95" s="238">
        <f>IF(N95="základní",J95,0)</f>
        <v>0</v>
      </c>
      <c r="BF95" s="238">
        <f>IF(N95="snížená",J95,0)</f>
        <v>0</v>
      </c>
      <c r="BG95" s="238">
        <f>IF(N95="zákl. přenesená",J95,0)</f>
        <v>0</v>
      </c>
      <c r="BH95" s="238">
        <f>IF(N95="sníž. přenesená",J95,0)</f>
        <v>0</v>
      </c>
      <c r="BI95" s="238">
        <f>IF(N95="nulová",J95,0)</f>
        <v>0</v>
      </c>
      <c r="BJ95" s="17" t="s">
        <v>78</v>
      </c>
      <c r="BK95" s="238">
        <f>ROUND(I95*H95,2)</f>
        <v>0</v>
      </c>
      <c r="BL95" s="17" t="s">
        <v>276</v>
      </c>
      <c r="BM95" s="237" t="s">
        <v>1608</v>
      </c>
    </row>
    <row r="96" s="2" customFormat="1" ht="16.5" customHeight="1">
      <c r="A96" s="38"/>
      <c r="B96" s="39"/>
      <c r="C96" s="275" t="s">
        <v>198</v>
      </c>
      <c r="D96" s="275" t="s">
        <v>305</v>
      </c>
      <c r="E96" s="276" t="s">
        <v>1609</v>
      </c>
      <c r="F96" s="277" t="s">
        <v>1610</v>
      </c>
      <c r="G96" s="278" t="s">
        <v>511</v>
      </c>
      <c r="H96" s="279">
        <v>1</v>
      </c>
      <c r="I96" s="280"/>
      <c r="J96" s="281">
        <f>ROUND(I96*H96,2)</f>
        <v>0</v>
      </c>
      <c r="K96" s="277" t="s">
        <v>19</v>
      </c>
      <c r="L96" s="282"/>
      <c r="M96" s="283" t="s">
        <v>19</v>
      </c>
      <c r="N96" s="284" t="s">
        <v>42</v>
      </c>
      <c r="O96" s="84"/>
      <c r="P96" s="235">
        <f>O96*H96</f>
        <v>0</v>
      </c>
      <c r="Q96" s="235">
        <v>0.00046000000000000001</v>
      </c>
      <c r="R96" s="235">
        <f>Q96*H96</f>
        <v>0.00046000000000000001</v>
      </c>
      <c r="S96" s="235">
        <v>0</v>
      </c>
      <c r="T96" s="23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37" t="s">
        <v>362</v>
      </c>
      <c r="AT96" s="237" t="s">
        <v>305</v>
      </c>
      <c r="AU96" s="237" t="s">
        <v>80</v>
      </c>
      <c r="AY96" s="17" t="s">
        <v>161</v>
      </c>
      <c r="BE96" s="238">
        <f>IF(N96="základní",J96,0)</f>
        <v>0</v>
      </c>
      <c r="BF96" s="238">
        <f>IF(N96="snížená",J96,0)</f>
        <v>0</v>
      </c>
      <c r="BG96" s="238">
        <f>IF(N96="zákl. přenesená",J96,0)</f>
        <v>0</v>
      </c>
      <c r="BH96" s="238">
        <f>IF(N96="sníž. přenesená",J96,0)</f>
        <v>0</v>
      </c>
      <c r="BI96" s="238">
        <f>IF(N96="nulová",J96,0)</f>
        <v>0</v>
      </c>
      <c r="BJ96" s="17" t="s">
        <v>78</v>
      </c>
      <c r="BK96" s="238">
        <f>ROUND(I96*H96,2)</f>
        <v>0</v>
      </c>
      <c r="BL96" s="17" t="s">
        <v>276</v>
      </c>
      <c r="BM96" s="237" t="s">
        <v>1611</v>
      </c>
    </row>
    <row r="97" s="2" customFormat="1" ht="33" customHeight="1">
      <c r="A97" s="38"/>
      <c r="B97" s="39"/>
      <c r="C97" s="226" t="s">
        <v>207</v>
      </c>
      <c r="D97" s="226" t="s">
        <v>163</v>
      </c>
      <c r="E97" s="227" t="s">
        <v>1612</v>
      </c>
      <c r="F97" s="228" t="s">
        <v>1613</v>
      </c>
      <c r="G97" s="229" t="s">
        <v>201</v>
      </c>
      <c r="H97" s="230">
        <v>5</v>
      </c>
      <c r="I97" s="231"/>
      <c r="J97" s="232">
        <f>ROUND(I97*H97,2)</f>
        <v>0</v>
      </c>
      <c r="K97" s="228" t="s">
        <v>1352</v>
      </c>
      <c r="L97" s="44"/>
      <c r="M97" s="233" t="s">
        <v>19</v>
      </c>
      <c r="N97" s="234" t="s">
        <v>42</v>
      </c>
      <c r="O97" s="84"/>
      <c r="P97" s="235">
        <f>O97*H97</f>
        <v>0</v>
      </c>
      <c r="Q97" s="235">
        <v>0</v>
      </c>
      <c r="R97" s="235">
        <f>Q97*H97</f>
        <v>0</v>
      </c>
      <c r="S97" s="235">
        <v>0</v>
      </c>
      <c r="T97" s="23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7" t="s">
        <v>276</v>
      </c>
      <c r="AT97" s="237" t="s">
        <v>163</v>
      </c>
      <c r="AU97" s="237" t="s">
        <v>80</v>
      </c>
      <c r="AY97" s="17" t="s">
        <v>161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17" t="s">
        <v>78</v>
      </c>
      <c r="BK97" s="238">
        <f>ROUND(I97*H97,2)</f>
        <v>0</v>
      </c>
      <c r="BL97" s="17" t="s">
        <v>276</v>
      </c>
      <c r="BM97" s="237" t="s">
        <v>1614</v>
      </c>
    </row>
    <row r="98" s="2" customFormat="1" ht="16.5" customHeight="1">
      <c r="A98" s="38"/>
      <c r="B98" s="39"/>
      <c r="C98" s="275" t="s">
        <v>213</v>
      </c>
      <c r="D98" s="275" t="s">
        <v>305</v>
      </c>
      <c r="E98" s="276" t="s">
        <v>1615</v>
      </c>
      <c r="F98" s="277" t="s">
        <v>1616</v>
      </c>
      <c r="G98" s="278" t="s">
        <v>201</v>
      </c>
      <c r="H98" s="279">
        <v>5</v>
      </c>
      <c r="I98" s="280"/>
      <c r="J98" s="281">
        <f>ROUND(I98*H98,2)</f>
        <v>0</v>
      </c>
      <c r="K98" s="277" t="s">
        <v>1352</v>
      </c>
      <c r="L98" s="282"/>
      <c r="M98" s="283" t="s">
        <v>19</v>
      </c>
      <c r="N98" s="284" t="s">
        <v>42</v>
      </c>
      <c r="O98" s="84"/>
      <c r="P98" s="235">
        <f>O98*H98</f>
        <v>0</v>
      </c>
      <c r="Q98" s="235">
        <v>0.00018000000000000001</v>
      </c>
      <c r="R98" s="235">
        <f>Q98*H98</f>
        <v>0.00090000000000000008</v>
      </c>
      <c r="S98" s="235">
        <v>0</v>
      </c>
      <c r="T98" s="23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7" t="s">
        <v>362</v>
      </c>
      <c r="AT98" s="237" t="s">
        <v>305</v>
      </c>
      <c r="AU98" s="237" t="s">
        <v>80</v>
      </c>
      <c r="AY98" s="17" t="s">
        <v>161</v>
      </c>
      <c r="BE98" s="238">
        <f>IF(N98="základní",J98,0)</f>
        <v>0</v>
      </c>
      <c r="BF98" s="238">
        <f>IF(N98="snížená",J98,0)</f>
        <v>0</v>
      </c>
      <c r="BG98" s="238">
        <f>IF(N98="zákl. přenesená",J98,0)</f>
        <v>0</v>
      </c>
      <c r="BH98" s="238">
        <f>IF(N98="sníž. přenesená",J98,0)</f>
        <v>0</v>
      </c>
      <c r="BI98" s="238">
        <f>IF(N98="nulová",J98,0)</f>
        <v>0</v>
      </c>
      <c r="BJ98" s="17" t="s">
        <v>78</v>
      </c>
      <c r="BK98" s="238">
        <f>ROUND(I98*H98,2)</f>
        <v>0</v>
      </c>
      <c r="BL98" s="17" t="s">
        <v>276</v>
      </c>
      <c r="BM98" s="237" t="s">
        <v>1617</v>
      </c>
    </row>
    <row r="99" s="2" customFormat="1" ht="33" customHeight="1">
      <c r="A99" s="38"/>
      <c r="B99" s="39"/>
      <c r="C99" s="226" t="s">
        <v>218</v>
      </c>
      <c r="D99" s="226" t="s">
        <v>163</v>
      </c>
      <c r="E99" s="227" t="s">
        <v>1618</v>
      </c>
      <c r="F99" s="228" t="s">
        <v>1619</v>
      </c>
      <c r="G99" s="229" t="s">
        <v>511</v>
      </c>
      <c r="H99" s="230">
        <v>23</v>
      </c>
      <c r="I99" s="231"/>
      <c r="J99" s="232">
        <f>ROUND(I99*H99,2)</f>
        <v>0</v>
      </c>
      <c r="K99" s="228" t="s">
        <v>1352</v>
      </c>
      <c r="L99" s="44"/>
      <c r="M99" s="233" t="s">
        <v>19</v>
      </c>
      <c r="N99" s="234" t="s">
        <v>42</v>
      </c>
      <c r="O99" s="84"/>
      <c r="P99" s="235">
        <f>O99*H99</f>
        <v>0</v>
      </c>
      <c r="Q99" s="235">
        <v>0</v>
      </c>
      <c r="R99" s="235">
        <f>Q99*H99</f>
        <v>0</v>
      </c>
      <c r="S99" s="235">
        <v>0</v>
      </c>
      <c r="T99" s="23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7" t="s">
        <v>276</v>
      </c>
      <c r="AT99" s="237" t="s">
        <v>163</v>
      </c>
      <c r="AU99" s="237" t="s">
        <v>80</v>
      </c>
      <c r="AY99" s="17" t="s">
        <v>161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17" t="s">
        <v>78</v>
      </c>
      <c r="BK99" s="238">
        <f>ROUND(I99*H99,2)</f>
        <v>0</v>
      </c>
      <c r="BL99" s="17" t="s">
        <v>276</v>
      </c>
      <c r="BM99" s="237" t="s">
        <v>1620</v>
      </c>
    </row>
    <row r="100" s="2" customFormat="1" ht="21.75" customHeight="1">
      <c r="A100" s="38"/>
      <c r="B100" s="39"/>
      <c r="C100" s="275" t="s">
        <v>224</v>
      </c>
      <c r="D100" s="275" t="s">
        <v>305</v>
      </c>
      <c r="E100" s="276" t="s">
        <v>1621</v>
      </c>
      <c r="F100" s="277" t="s">
        <v>1622</v>
      </c>
      <c r="G100" s="278" t="s">
        <v>511</v>
      </c>
      <c r="H100" s="279">
        <v>23</v>
      </c>
      <c r="I100" s="280"/>
      <c r="J100" s="281">
        <f>ROUND(I100*H100,2)</f>
        <v>0</v>
      </c>
      <c r="K100" s="277" t="s">
        <v>1352</v>
      </c>
      <c r="L100" s="282"/>
      <c r="M100" s="283" t="s">
        <v>19</v>
      </c>
      <c r="N100" s="284" t="s">
        <v>42</v>
      </c>
      <c r="O100" s="84"/>
      <c r="P100" s="235">
        <f>O100*H100</f>
        <v>0</v>
      </c>
      <c r="Q100" s="235">
        <v>1.0000000000000001E-05</v>
      </c>
      <c r="R100" s="235">
        <f>Q100*H100</f>
        <v>0.00023000000000000001</v>
      </c>
      <c r="S100" s="235">
        <v>0</v>
      </c>
      <c r="T100" s="23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37" t="s">
        <v>362</v>
      </c>
      <c r="AT100" s="237" t="s">
        <v>305</v>
      </c>
      <c r="AU100" s="237" t="s">
        <v>80</v>
      </c>
      <c r="AY100" s="17" t="s">
        <v>161</v>
      </c>
      <c r="BE100" s="238">
        <f>IF(N100="základní",J100,0)</f>
        <v>0</v>
      </c>
      <c r="BF100" s="238">
        <f>IF(N100="snížená",J100,0)</f>
        <v>0</v>
      </c>
      <c r="BG100" s="238">
        <f>IF(N100="zákl. přenesená",J100,0)</f>
        <v>0</v>
      </c>
      <c r="BH100" s="238">
        <f>IF(N100="sníž. přenesená",J100,0)</f>
        <v>0</v>
      </c>
      <c r="BI100" s="238">
        <f>IF(N100="nulová",J100,0)</f>
        <v>0</v>
      </c>
      <c r="BJ100" s="17" t="s">
        <v>78</v>
      </c>
      <c r="BK100" s="238">
        <f>ROUND(I100*H100,2)</f>
        <v>0</v>
      </c>
      <c r="BL100" s="17" t="s">
        <v>276</v>
      </c>
      <c r="BM100" s="237" t="s">
        <v>1623</v>
      </c>
    </row>
    <row r="101" s="2" customFormat="1" ht="21.75" customHeight="1">
      <c r="A101" s="38"/>
      <c r="B101" s="39"/>
      <c r="C101" s="275" t="s">
        <v>238</v>
      </c>
      <c r="D101" s="275" t="s">
        <v>305</v>
      </c>
      <c r="E101" s="276" t="s">
        <v>1624</v>
      </c>
      <c r="F101" s="277" t="s">
        <v>1625</v>
      </c>
      <c r="G101" s="278" t="s">
        <v>511</v>
      </c>
      <c r="H101" s="279">
        <v>1</v>
      </c>
      <c r="I101" s="280"/>
      <c r="J101" s="281">
        <f>ROUND(I101*H101,2)</f>
        <v>0</v>
      </c>
      <c r="K101" s="277" t="s">
        <v>1352</v>
      </c>
      <c r="L101" s="282"/>
      <c r="M101" s="283" t="s">
        <v>19</v>
      </c>
      <c r="N101" s="284" t="s">
        <v>42</v>
      </c>
      <c r="O101" s="84"/>
      <c r="P101" s="235">
        <f>O101*H101</f>
        <v>0</v>
      </c>
      <c r="Q101" s="235">
        <v>0</v>
      </c>
      <c r="R101" s="235">
        <f>Q101*H101</f>
        <v>0</v>
      </c>
      <c r="S101" s="235">
        <v>0</v>
      </c>
      <c r="T101" s="23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362</v>
      </c>
      <c r="AT101" s="237" t="s">
        <v>305</v>
      </c>
      <c r="AU101" s="237" t="s">
        <v>80</v>
      </c>
      <c r="AY101" s="17" t="s">
        <v>161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78</v>
      </c>
      <c r="BK101" s="238">
        <f>ROUND(I101*H101,2)</f>
        <v>0</v>
      </c>
      <c r="BL101" s="17" t="s">
        <v>276</v>
      </c>
      <c r="BM101" s="237" t="s">
        <v>1626</v>
      </c>
    </row>
    <row r="102" s="2" customFormat="1" ht="21.75" customHeight="1">
      <c r="A102" s="38"/>
      <c r="B102" s="39"/>
      <c r="C102" s="275" t="s">
        <v>244</v>
      </c>
      <c r="D102" s="275" t="s">
        <v>305</v>
      </c>
      <c r="E102" s="276" t="s">
        <v>1627</v>
      </c>
      <c r="F102" s="277" t="s">
        <v>1628</v>
      </c>
      <c r="G102" s="278" t="s">
        <v>511</v>
      </c>
      <c r="H102" s="279">
        <v>8</v>
      </c>
      <c r="I102" s="280"/>
      <c r="J102" s="281">
        <f>ROUND(I102*H102,2)</f>
        <v>0</v>
      </c>
      <c r="K102" s="277" t="s">
        <v>1352</v>
      </c>
      <c r="L102" s="282"/>
      <c r="M102" s="283" t="s">
        <v>19</v>
      </c>
      <c r="N102" s="284" t="s">
        <v>42</v>
      </c>
      <c r="O102" s="84"/>
      <c r="P102" s="235">
        <f>O102*H102</f>
        <v>0</v>
      </c>
      <c r="Q102" s="235">
        <v>0</v>
      </c>
      <c r="R102" s="235">
        <f>Q102*H102</f>
        <v>0</v>
      </c>
      <c r="S102" s="235">
        <v>0</v>
      </c>
      <c r="T102" s="23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7" t="s">
        <v>362</v>
      </c>
      <c r="AT102" s="237" t="s">
        <v>305</v>
      </c>
      <c r="AU102" s="237" t="s">
        <v>80</v>
      </c>
      <c r="AY102" s="17" t="s">
        <v>161</v>
      </c>
      <c r="BE102" s="238">
        <f>IF(N102="základní",J102,0)</f>
        <v>0</v>
      </c>
      <c r="BF102" s="238">
        <f>IF(N102="snížená",J102,0)</f>
        <v>0</v>
      </c>
      <c r="BG102" s="238">
        <f>IF(N102="zákl. přenesená",J102,0)</f>
        <v>0</v>
      </c>
      <c r="BH102" s="238">
        <f>IF(N102="sníž. přenesená",J102,0)</f>
        <v>0</v>
      </c>
      <c r="BI102" s="238">
        <f>IF(N102="nulová",J102,0)</f>
        <v>0</v>
      </c>
      <c r="BJ102" s="17" t="s">
        <v>78</v>
      </c>
      <c r="BK102" s="238">
        <f>ROUND(I102*H102,2)</f>
        <v>0</v>
      </c>
      <c r="BL102" s="17" t="s">
        <v>276</v>
      </c>
      <c r="BM102" s="237" t="s">
        <v>1629</v>
      </c>
    </row>
    <row r="103" s="2" customFormat="1" ht="16.5" customHeight="1">
      <c r="A103" s="38"/>
      <c r="B103" s="39"/>
      <c r="C103" s="275" t="s">
        <v>257</v>
      </c>
      <c r="D103" s="275" t="s">
        <v>305</v>
      </c>
      <c r="E103" s="276" t="s">
        <v>1630</v>
      </c>
      <c r="F103" s="277" t="s">
        <v>1631</v>
      </c>
      <c r="G103" s="278" t="s">
        <v>511</v>
      </c>
      <c r="H103" s="279">
        <v>3</v>
      </c>
      <c r="I103" s="280"/>
      <c r="J103" s="281">
        <f>ROUND(I103*H103,2)</f>
        <v>0</v>
      </c>
      <c r="K103" s="277" t="s">
        <v>1352</v>
      </c>
      <c r="L103" s="282"/>
      <c r="M103" s="283" t="s">
        <v>19</v>
      </c>
      <c r="N103" s="284" t="s">
        <v>42</v>
      </c>
      <c r="O103" s="84"/>
      <c r="P103" s="235">
        <f>O103*H103</f>
        <v>0</v>
      </c>
      <c r="Q103" s="235">
        <v>1.0000000000000001E-05</v>
      </c>
      <c r="R103" s="235">
        <f>Q103*H103</f>
        <v>3.0000000000000004E-05</v>
      </c>
      <c r="S103" s="235">
        <v>0</v>
      </c>
      <c r="T103" s="23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7" t="s">
        <v>362</v>
      </c>
      <c r="AT103" s="237" t="s">
        <v>305</v>
      </c>
      <c r="AU103" s="237" t="s">
        <v>80</v>
      </c>
      <c r="AY103" s="17" t="s">
        <v>161</v>
      </c>
      <c r="BE103" s="238">
        <f>IF(N103="základní",J103,0)</f>
        <v>0</v>
      </c>
      <c r="BF103" s="238">
        <f>IF(N103="snížená",J103,0)</f>
        <v>0</v>
      </c>
      <c r="BG103" s="238">
        <f>IF(N103="zákl. přenesená",J103,0)</f>
        <v>0</v>
      </c>
      <c r="BH103" s="238">
        <f>IF(N103="sníž. přenesená",J103,0)</f>
        <v>0</v>
      </c>
      <c r="BI103" s="238">
        <f>IF(N103="nulová",J103,0)</f>
        <v>0</v>
      </c>
      <c r="BJ103" s="17" t="s">
        <v>78</v>
      </c>
      <c r="BK103" s="238">
        <f>ROUND(I103*H103,2)</f>
        <v>0</v>
      </c>
      <c r="BL103" s="17" t="s">
        <v>276</v>
      </c>
      <c r="BM103" s="237" t="s">
        <v>1632</v>
      </c>
    </row>
    <row r="104" s="2" customFormat="1" ht="33" customHeight="1">
      <c r="A104" s="38"/>
      <c r="B104" s="39"/>
      <c r="C104" s="226" t="s">
        <v>262</v>
      </c>
      <c r="D104" s="226" t="s">
        <v>163</v>
      </c>
      <c r="E104" s="227" t="s">
        <v>1633</v>
      </c>
      <c r="F104" s="228" t="s">
        <v>1634</v>
      </c>
      <c r="G104" s="229" t="s">
        <v>511</v>
      </c>
      <c r="H104" s="230">
        <v>4</v>
      </c>
      <c r="I104" s="231"/>
      <c r="J104" s="232">
        <f>ROUND(I104*H104,2)</f>
        <v>0</v>
      </c>
      <c r="K104" s="228" t="s">
        <v>1352</v>
      </c>
      <c r="L104" s="44"/>
      <c r="M104" s="233" t="s">
        <v>19</v>
      </c>
      <c r="N104" s="234" t="s">
        <v>42</v>
      </c>
      <c r="O104" s="84"/>
      <c r="P104" s="235">
        <f>O104*H104</f>
        <v>0</v>
      </c>
      <c r="Q104" s="235">
        <v>0</v>
      </c>
      <c r="R104" s="235">
        <f>Q104*H104</f>
        <v>0</v>
      </c>
      <c r="S104" s="235">
        <v>0</v>
      </c>
      <c r="T104" s="23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7" t="s">
        <v>276</v>
      </c>
      <c r="AT104" s="237" t="s">
        <v>163</v>
      </c>
      <c r="AU104" s="237" t="s">
        <v>80</v>
      </c>
      <c r="AY104" s="17" t="s">
        <v>161</v>
      </c>
      <c r="BE104" s="238">
        <f>IF(N104="základní",J104,0)</f>
        <v>0</v>
      </c>
      <c r="BF104" s="238">
        <f>IF(N104="snížená",J104,0)</f>
        <v>0</v>
      </c>
      <c r="BG104" s="238">
        <f>IF(N104="zákl. přenesená",J104,0)</f>
        <v>0</v>
      </c>
      <c r="BH104" s="238">
        <f>IF(N104="sníž. přenesená",J104,0)</f>
        <v>0</v>
      </c>
      <c r="BI104" s="238">
        <f>IF(N104="nulová",J104,0)</f>
        <v>0</v>
      </c>
      <c r="BJ104" s="17" t="s">
        <v>78</v>
      </c>
      <c r="BK104" s="238">
        <f>ROUND(I104*H104,2)</f>
        <v>0</v>
      </c>
      <c r="BL104" s="17" t="s">
        <v>276</v>
      </c>
      <c r="BM104" s="237" t="s">
        <v>1635</v>
      </c>
    </row>
    <row r="105" s="2" customFormat="1" ht="16.5" customHeight="1">
      <c r="A105" s="38"/>
      <c r="B105" s="39"/>
      <c r="C105" s="275" t="s">
        <v>8</v>
      </c>
      <c r="D105" s="275" t="s">
        <v>305</v>
      </c>
      <c r="E105" s="276" t="s">
        <v>1636</v>
      </c>
      <c r="F105" s="277" t="s">
        <v>1637</v>
      </c>
      <c r="G105" s="278" t="s">
        <v>511</v>
      </c>
      <c r="H105" s="279">
        <v>3</v>
      </c>
      <c r="I105" s="280"/>
      <c r="J105" s="281">
        <f>ROUND(I105*H105,2)</f>
        <v>0</v>
      </c>
      <c r="K105" s="277" t="s">
        <v>19</v>
      </c>
      <c r="L105" s="282"/>
      <c r="M105" s="283" t="s">
        <v>19</v>
      </c>
      <c r="N105" s="284" t="s">
        <v>42</v>
      </c>
      <c r="O105" s="84"/>
      <c r="P105" s="235">
        <f>O105*H105</f>
        <v>0</v>
      </c>
      <c r="Q105" s="235">
        <v>0</v>
      </c>
      <c r="R105" s="235">
        <f>Q105*H105</f>
        <v>0</v>
      </c>
      <c r="S105" s="235">
        <v>0</v>
      </c>
      <c r="T105" s="23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7" t="s">
        <v>362</v>
      </c>
      <c r="AT105" s="237" t="s">
        <v>305</v>
      </c>
      <c r="AU105" s="237" t="s">
        <v>80</v>
      </c>
      <c r="AY105" s="17" t="s">
        <v>161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17" t="s">
        <v>78</v>
      </c>
      <c r="BK105" s="238">
        <f>ROUND(I105*H105,2)</f>
        <v>0</v>
      </c>
      <c r="BL105" s="17" t="s">
        <v>276</v>
      </c>
      <c r="BM105" s="237" t="s">
        <v>1638</v>
      </c>
    </row>
    <row r="106" s="2" customFormat="1" ht="16.5" customHeight="1">
      <c r="A106" s="38"/>
      <c r="B106" s="39"/>
      <c r="C106" s="275" t="s">
        <v>276</v>
      </c>
      <c r="D106" s="275" t="s">
        <v>305</v>
      </c>
      <c r="E106" s="276" t="s">
        <v>1639</v>
      </c>
      <c r="F106" s="277" t="s">
        <v>1640</v>
      </c>
      <c r="G106" s="278" t="s">
        <v>511</v>
      </c>
      <c r="H106" s="279">
        <v>1</v>
      </c>
      <c r="I106" s="280"/>
      <c r="J106" s="281">
        <f>ROUND(I106*H106,2)</f>
        <v>0</v>
      </c>
      <c r="K106" s="277" t="s">
        <v>19</v>
      </c>
      <c r="L106" s="282"/>
      <c r="M106" s="283" t="s">
        <v>19</v>
      </c>
      <c r="N106" s="284" t="s">
        <v>42</v>
      </c>
      <c r="O106" s="84"/>
      <c r="P106" s="235">
        <f>O106*H106</f>
        <v>0</v>
      </c>
      <c r="Q106" s="235">
        <v>0</v>
      </c>
      <c r="R106" s="235">
        <f>Q106*H106</f>
        <v>0</v>
      </c>
      <c r="S106" s="235">
        <v>0</v>
      </c>
      <c r="T106" s="23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37" t="s">
        <v>362</v>
      </c>
      <c r="AT106" s="237" t="s">
        <v>305</v>
      </c>
      <c r="AU106" s="237" t="s">
        <v>80</v>
      </c>
      <c r="AY106" s="17" t="s">
        <v>161</v>
      </c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17" t="s">
        <v>78</v>
      </c>
      <c r="BK106" s="238">
        <f>ROUND(I106*H106,2)</f>
        <v>0</v>
      </c>
      <c r="BL106" s="17" t="s">
        <v>276</v>
      </c>
      <c r="BM106" s="237" t="s">
        <v>1641</v>
      </c>
    </row>
    <row r="107" s="2" customFormat="1" ht="21.75" customHeight="1">
      <c r="A107" s="38"/>
      <c r="B107" s="39"/>
      <c r="C107" s="226" t="s">
        <v>280</v>
      </c>
      <c r="D107" s="226" t="s">
        <v>163</v>
      </c>
      <c r="E107" s="227" t="s">
        <v>1642</v>
      </c>
      <c r="F107" s="228" t="s">
        <v>1643</v>
      </c>
      <c r="G107" s="229" t="s">
        <v>511</v>
      </c>
      <c r="H107" s="230">
        <v>2</v>
      </c>
      <c r="I107" s="231"/>
      <c r="J107" s="232">
        <f>ROUND(I107*H107,2)</f>
        <v>0</v>
      </c>
      <c r="K107" s="228" t="s">
        <v>1352</v>
      </c>
      <c r="L107" s="44"/>
      <c r="M107" s="233" t="s">
        <v>19</v>
      </c>
      <c r="N107" s="234" t="s">
        <v>42</v>
      </c>
      <c r="O107" s="84"/>
      <c r="P107" s="235">
        <f>O107*H107</f>
        <v>0</v>
      </c>
      <c r="Q107" s="235">
        <v>0</v>
      </c>
      <c r="R107" s="235">
        <f>Q107*H107</f>
        <v>0</v>
      </c>
      <c r="S107" s="235">
        <v>0</v>
      </c>
      <c r="T107" s="23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37" t="s">
        <v>276</v>
      </c>
      <c r="AT107" s="237" t="s">
        <v>163</v>
      </c>
      <c r="AU107" s="237" t="s">
        <v>80</v>
      </c>
      <c r="AY107" s="17" t="s">
        <v>161</v>
      </c>
      <c r="BE107" s="238">
        <f>IF(N107="základní",J107,0)</f>
        <v>0</v>
      </c>
      <c r="BF107" s="238">
        <f>IF(N107="snížená",J107,0)</f>
        <v>0</v>
      </c>
      <c r="BG107" s="238">
        <f>IF(N107="zákl. přenesená",J107,0)</f>
        <v>0</v>
      </c>
      <c r="BH107" s="238">
        <f>IF(N107="sníž. přenesená",J107,0)</f>
        <v>0</v>
      </c>
      <c r="BI107" s="238">
        <f>IF(N107="nulová",J107,0)</f>
        <v>0</v>
      </c>
      <c r="BJ107" s="17" t="s">
        <v>78</v>
      </c>
      <c r="BK107" s="238">
        <f>ROUND(I107*H107,2)</f>
        <v>0</v>
      </c>
      <c r="BL107" s="17" t="s">
        <v>276</v>
      </c>
      <c r="BM107" s="237" t="s">
        <v>1644</v>
      </c>
    </row>
    <row r="108" s="2" customFormat="1" ht="21.75" customHeight="1">
      <c r="A108" s="38"/>
      <c r="B108" s="39"/>
      <c r="C108" s="275" t="s">
        <v>284</v>
      </c>
      <c r="D108" s="275" t="s">
        <v>305</v>
      </c>
      <c r="E108" s="276" t="s">
        <v>1645</v>
      </c>
      <c r="F108" s="277" t="s">
        <v>1646</v>
      </c>
      <c r="G108" s="278" t="s">
        <v>511</v>
      </c>
      <c r="H108" s="279">
        <v>1</v>
      </c>
      <c r="I108" s="280"/>
      <c r="J108" s="281">
        <f>ROUND(I108*H108,2)</f>
        <v>0</v>
      </c>
      <c r="K108" s="277" t="s">
        <v>19</v>
      </c>
      <c r="L108" s="282"/>
      <c r="M108" s="283" t="s">
        <v>19</v>
      </c>
      <c r="N108" s="284" t="s">
        <v>42</v>
      </c>
      <c r="O108" s="84"/>
      <c r="P108" s="235">
        <f>O108*H108</f>
        <v>0</v>
      </c>
      <c r="Q108" s="235">
        <v>0</v>
      </c>
      <c r="R108" s="235">
        <f>Q108*H108</f>
        <v>0</v>
      </c>
      <c r="S108" s="235">
        <v>0</v>
      </c>
      <c r="T108" s="23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37" t="s">
        <v>362</v>
      </c>
      <c r="AT108" s="237" t="s">
        <v>305</v>
      </c>
      <c r="AU108" s="237" t="s">
        <v>80</v>
      </c>
      <c r="AY108" s="17" t="s">
        <v>161</v>
      </c>
      <c r="BE108" s="238">
        <f>IF(N108="základní",J108,0)</f>
        <v>0</v>
      </c>
      <c r="BF108" s="238">
        <f>IF(N108="snížená",J108,0)</f>
        <v>0</v>
      </c>
      <c r="BG108" s="238">
        <f>IF(N108="zákl. přenesená",J108,0)</f>
        <v>0</v>
      </c>
      <c r="BH108" s="238">
        <f>IF(N108="sníž. přenesená",J108,0)</f>
        <v>0</v>
      </c>
      <c r="BI108" s="238">
        <f>IF(N108="nulová",J108,0)</f>
        <v>0</v>
      </c>
      <c r="BJ108" s="17" t="s">
        <v>78</v>
      </c>
      <c r="BK108" s="238">
        <f>ROUND(I108*H108,2)</f>
        <v>0</v>
      </c>
      <c r="BL108" s="17" t="s">
        <v>276</v>
      </c>
      <c r="BM108" s="237" t="s">
        <v>1647</v>
      </c>
    </row>
    <row r="109" s="2" customFormat="1" ht="21.75" customHeight="1">
      <c r="A109" s="38"/>
      <c r="B109" s="39"/>
      <c r="C109" s="275" t="s">
        <v>290</v>
      </c>
      <c r="D109" s="275" t="s">
        <v>305</v>
      </c>
      <c r="E109" s="276" t="s">
        <v>1648</v>
      </c>
      <c r="F109" s="277" t="s">
        <v>1649</v>
      </c>
      <c r="G109" s="278" t="s">
        <v>511</v>
      </c>
      <c r="H109" s="279">
        <v>1</v>
      </c>
      <c r="I109" s="280"/>
      <c r="J109" s="281">
        <f>ROUND(I109*H109,2)</f>
        <v>0</v>
      </c>
      <c r="K109" s="277" t="s">
        <v>19</v>
      </c>
      <c r="L109" s="282"/>
      <c r="M109" s="283" t="s">
        <v>19</v>
      </c>
      <c r="N109" s="284" t="s">
        <v>42</v>
      </c>
      <c r="O109" s="84"/>
      <c r="P109" s="235">
        <f>O109*H109</f>
        <v>0</v>
      </c>
      <c r="Q109" s="235">
        <v>0</v>
      </c>
      <c r="R109" s="235">
        <f>Q109*H109</f>
        <v>0</v>
      </c>
      <c r="S109" s="235">
        <v>0</v>
      </c>
      <c r="T109" s="23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7" t="s">
        <v>362</v>
      </c>
      <c r="AT109" s="237" t="s">
        <v>305</v>
      </c>
      <c r="AU109" s="237" t="s">
        <v>80</v>
      </c>
      <c r="AY109" s="17" t="s">
        <v>161</v>
      </c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17" t="s">
        <v>78</v>
      </c>
      <c r="BK109" s="238">
        <f>ROUND(I109*H109,2)</f>
        <v>0</v>
      </c>
      <c r="BL109" s="17" t="s">
        <v>276</v>
      </c>
      <c r="BM109" s="237" t="s">
        <v>1650</v>
      </c>
    </row>
    <row r="110" s="2" customFormat="1" ht="21.75" customHeight="1">
      <c r="A110" s="38"/>
      <c r="B110" s="39"/>
      <c r="C110" s="226" t="s">
        <v>296</v>
      </c>
      <c r="D110" s="226" t="s">
        <v>163</v>
      </c>
      <c r="E110" s="227" t="s">
        <v>1651</v>
      </c>
      <c r="F110" s="228" t="s">
        <v>1652</v>
      </c>
      <c r="G110" s="229" t="s">
        <v>511</v>
      </c>
      <c r="H110" s="230">
        <v>1</v>
      </c>
      <c r="I110" s="231"/>
      <c r="J110" s="232">
        <f>ROUND(I110*H110,2)</f>
        <v>0</v>
      </c>
      <c r="K110" s="228" t="s">
        <v>1352</v>
      </c>
      <c r="L110" s="44"/>
      <c r="M110" s="233" t="s">
        <v>19</v>
      </c>
      <c r="N110" s="234" t="s">
        <v>42</v>
      </c>
      <c r="O110" s="84"/>
      <c r="P110" s="235">
        <f>O110*H110</f>
        <v>0</v>
      </c>
      <c r="Q110" s="235">
        <v>0</v>
      </c>
      <c r="R110" s="235">
        <f>Q110*H110</f>
        <v>0</v>
      </c>
      <c r="S110" s="235">
        <v>0</v>
      </c>
      <c r="T110" s="23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37" t="s">
        <v>276</v>
      </c>
      <c r="AT110" s="237" t="s">
        <v>163</v>
      </c>
      <c r="AU110" s="237" t="s">
        <v>80</v>
      </c>
      <c r="AY110" s="17" t="s">
        <v>161</v>
      </c>
      <c r="BE110" s="238">
        <f>IF(N110="základní",J110,0)</f>
        <v>0</v>
      </c>
      <c r="BF110" s="238">
        <f>IF(N110="snížená",J110,0)</f>
        <v>0</v>
      </c>
      <c r="BG110" s="238">
        <f>IF(N110="zákl. přenesená",J110,0)</f>
        <v>0</v>
      </c>
      <c r="BH110" s="238">
        <f>IF(N110="sníž. přenesená",J110,0)</f>
        <v>0</v>
      </c>
      <c r="BI110" s="238">
        <f>IF(N110="nulová",J110,0)</f>
        <v>0</v>
      </c>
      <c r="BJ110" s="17" t="s">
        <v>78</v>
      </c>
      <c r="BK110" s="238">
        <f>ROUND(I110*H110,2)</f>
        <v>0</v>
      </c>
      <c r="BL110" s="17" t="s">
        <v>276</v>
      </c>
      <c r="BM110" s="237" t="s">
        <v>1653</v>
      </c>
    </row>
    <row r="111" s="2" customFormat="1" ht="21.75" customHeight="1">
      <c r="A111" s="38"/>
      <c r="B111" s="39"/>
      <c r="C111" s="275" t="s">
        <v>7</v>
      </c>
      <c r="D111" s="275" t="s">
        <v>305</v>
      </c>
      <c r="E111" s="276" t="s">
        <v>1654</v>
      </c>
      <c r="F111" s="277" t="s">
        <v>1655</v>
      </c>
      <c r="G111" s="278" t="s">
        <v>511</v>
      </c>
      <c r="H111" s="279">
        <v>1</v>
      </c>
      <c r="I111" s="280"/>
      <c r="J111" s="281">
        <f>ROUND(I111*H111,2)</f>
        <v>0</v>
      </c>
      <c r="K111" s="277" t="s">
        <v>19</v>
      </c>
      <c r="L111" s="282"/>
      <c r="M111" s="283" t="s">
        <v>19</v>
      </c>
      <c r="N111" s="284" t="s">
        <v>42</v>
      </c>
      <c r="O111" s="84"/>
      <c r="P111" s="235">
        <f>O111*H111</f>
        <v>0</v>
      </c>
      <c r="Q111" s="235">
        <v>0</v>
      </c>
      <c r="R111" s="235">
        <f>Q111*H111</f>
        <v>0</v>
      </c>
      <c r="S111" s="235">
        <v>0</v>
      </c>
      <c r="T111" s="23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37" t="s">
        <v>362</v>
      </c>
      <c r="AT111" s="237" t="s">
        <v>305</v>
      </c>
      <c r="AU111" s="237" t="s">
        <v>80</v>
      </c>
      <c r="AY111" s="17" t="s">
        <v>161</v>
      </c>
      <c r="BE111" s="238">
        <f>IF(N111="základní",J111,0)</f>
        <v>0</v>
      </c>
      <c r="BF111" s="238">
        <f>IF(N111="snížená",J111,0)</f>
        <v>0</v>
      </c>
      <c r="BG111" s="238">
        <f>IF(N111="zákl. přenesená",J111,0)</f>
        <v>0</v>
      </c>
      <c r="BH111" s="238">
        <f>IF(N111="sníž. přenesená",J111,0)</f>
        <v>0</v>
      </c>
      <c r="BI111" s="238">
        <f>IF(N111="nulová",J111,0)</f>
        <v>0</v>
      </c>
      <c r="BJ111" s="17" t="s">
        <v>78</v>
      </c>
      <c r="BK111" s="238">
        <f>ROUND(I111*H111,2)</f>
        <v>0</v>
      </c>
      <c r="BL111" s="17" t="s">
        <v>276</v>
      </c>
      <c r="BM111" s="237" t="s">
        <v>1656</v>
      </c>
    </row>
    <row r="112" s="2" customFormat="1" ht="21.75" customHeight="1">
      <c r="A112" s="38"/>
      <c r="B112" s="39"/>
      <c r="C112" s="226" t="s">
        <v>310</v>
      </c>
      <c r="D112" s="226" t="s">
        <v>163</v>
      </c>
      <c r="E112" s="227" t="s">
        <v>1657</v>
      </c>
      <c r="F112" s="228" t="s">
        <v>1658</v>
      </c>
      <c r="G112" s="229" t="s">
        <v>511</v>
      </c>
      <c r="H112" s="230">
        <v>1</v>
      </c>
      <c r="I112" s="231"/>
      <c r="J112" s="232">
        <f>ROUND(I112*H112,2)</f>
        <v>0</v>
      </c>
      <c r="K112" s="228" t="s">
        <v>1352</v>
      </c>
      <c r="L112" s="44"/>
      <c r="M112" s="233" t="s">
        <v>19</v>
      </c>
      <c r="N112" s="234" t="s">
        <v>42</v>
      </c>
      <c r="O112" s="84"/>
      <c r="P112" s="235">
        <f>O112*H112</f>
        <v>0</v>
      </c>
      <c r="Q112" s="235">
        <v>0</v>
      </c>
      <c r="R112" s="235">
        <f>Q112*H112</f>
        <v>0</v>
      </c>
      <c r="S112" s="235">
        <v>0</v>
      </c>
      <c r="T112" s="23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37" t="s">
        <v>276</v>
      </c>
      <c r="AT112" s="237" t="s">
        <v>163</v>
      </c>
      <c r="AU112" s="237" t="s">
        <v>80</v>
      </c>
      <c r="AY112" s="17" t="s">
        <v>161</v>
      </c>
      <c r="BE112" s="238">
        <f>IF(N112="základní",J112,0)</f>
        <v>0</v>
      </c>
      <c r="BF112" s="238">
        <f>IF(N112="snížená",J112,0)</f>
        <v>0</v>
      </c>
      <c r="BG112" s="238">
        <f>IF(N112="zákl. přenesená",J112,0)</f>
        <v>0</v>
      </c>
      <c r="BH112" s="238">
        <f>IF(N112="sníž. přenesená",J112,0)</f>
        <v>0</v>
      </c>
      <c r="BI112" s="238">
        <f>IF(N112="nulová",J112,0)</f>
        <v>0</v>
      </c>
      <c r="BJ112" s="17" t="s">
        <v>78</v>
      </c>
      <c r="BK112" s="238">
        <f>ROUND(I112*H112,2)</f>
        <v>0</v>
      </c>
      <c r="BL112" s="17" t="s">
        <v>276</v>
      </c>
      <c r="BM112" s="237" t="s">
        <v>1659</v>
      </c>
    </row>
    <row r="113" s="2" customFormat="1" ht="16.5" customHeight="1">
      <c r="A113" s="38"/>
      <c r="B113" s="39"/>
      <c r="C113" s="275" t="s">
        <v>315</v>
      </c>
      <c r="D113" s="275" t="s">
        <v>305</v>
      </c>
      <c r="E113" s="276" t="s">
        <v>1660</v>
      </c>
      <c r="F113" s="277" t="s">
        <v>1661</v>
      </c>
      <c r="G113" s="278" t="s">
        <v>511</v>
      </c>
      <c r="H113" s="279">
        <v>1</v>
      </c>
      <c r="I113" s="280"/>
      <c r="J113" s="281">
        <f>ROUND(I113*H113,2)</f>
        <v>0</v>
      </c>
      <c r="K113" s="277" t="s">
        <v>19</v>
      </c>
      <c r="L113" s="282"/>
      <c r="M113" s="283" t="s">
        <v>19</v>
      </c>
      <c r="N113" s="284" t="s">
        <v>42</v>
      </c>
      <c r="O113" s="84"/>
      <c r="P113" s="235">
        <f>O113*H113</f>
        <v>0</v>
      </c>
      <c r="Q113" s="235">
        <v>0</v>
      </c>
      <c r="R113" s="235">
        <f>Q113*H113</f>
        <v>0</v>
      </c>
      <c r="S113" s="235">
        <v>0</v>
      </c>
      <c r="T113" s="23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7" t="s">
        <v>362</v>
      </c>
      <c r="AT113" s="237" t="s">
        <v>305</v>
      </c>
      <c r="AU113" s="237" t="s">
        <v>80</v>
      </c>
      <c r="AY113" s="17" t="s">
        <v>161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17" t="s">
        <v>78</v>
      </c>
      <c r="BK113" s="238">
        <f>ROUND(I113*H113,2)</f>
        <v>0</v>
      </c>
      <c r="BL113" s="17" t="s">
        <v>276</v>
      </c>
      <c r="BM113" s="237" t="s">
        <v>1662</v>
      </c>
    </row>
    <row r="114" s="2" customFormat="1" ht="16.5" customHeight="1">
      <c r="A114" s="38"/>
      <c r="B114" s="39"/>
      <c r="C114" s="275" t="s">
        <v>321</v>
      </c>
      <c r="D114" s="275" t="s">
        <v>305</v>
      </c>
      <c r="E114" s="276" t="s">
        <v>1663</v>
      </c>
      <c r="F114" s="277" t="s">
        <v>1664</v>
      </c>
      <c r="G114" s="278" t="s">
        <v>511</v>
      </c>
      <c r="H114" s="279">
        <v>3</v>
      </c>
      <c r="I114" s="280"/>
      <c r="J114" s="281">
        <f>ROUND(I114*H114,2)</f>
        <v>0</v>
      </c>
      <c r="K114" s="277" t="s">
        <v>19</v>
      </c>
      <c r="L114" s="282"/>
      <c r="M114" s="283" t="s">
        <v>19</v>
      </c>
      <c r="N114" s="284" t="s">
        <v>42</v>
      </c>
      <c r="O114" s="84"/>
      <c r="P114" s="235">
        <f>O114*H114</f>
        <v>0</v>
      </c>
      <c r="Q114" s="235">
        <v>0</v>
      </c>
      <c r="R114" s="235">
        <f>Q114*H114</f>
        <v>0</v>
      </c>
      <c r="S114" s="235">
        <v>0</v>
      </c>
      <c r="T114" s="23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37" t="s">
        <v>362</v>
      </c>
      <c r="AT114" s="237" t="s">
        <v>305</v>
      </c>
      <c r="AU114" s="237" t="s">
        <v>80</v>
      </c>
      <c r="AY114" s="17" t="s">
        <v>161</v>
      </c>
      <c r="BE114" s="238">
        <f>IF(N114="základní",J114,0)</f>
        <v>0</v>
      </c>
      <c r="BF114" s="238">
        <f>IF(N114="snížená",J114,0)</f>
        <v>0</v>
      </c>
      <c r="BG114" s="238">
        <f>IF(N114="zákl. přenesená",J114,0)</f>
        <v>0</v>
      </c>
      <c r="BH114" s="238">
        <f>IF(N114="sníž. přenesená",J114,0)</f>
        <v>0</v>
      </c>
      <c r="BI114" s="238">
        <f>IF(N114="nulová",J114,0)</f>
        <v>0</v>
      </c>
      <c r="BJ114" s="17" t="s">
        <v>78</v>
      </c>
      <c r="BK114" s="238">
        <f>ROUND(I114*H114,2)</f>
        <v>0</v>
      </c>
      <c r="BL114" s="17" t="s">
        <v>276</v>
      </c>
      <c r="BM114" s="237" t="s">
        <v>1665</v>
      </c>
    </row>
    <row r="115" s="2" customFormat="1" ht="21.75" customHeight="1">
      <c r="A115" s="38"/>
      <c r="B115" s="39"/>
      <c r="C115" s="226" t="s">
        <v>326</v>
      </c>
      <c r="D115" s="226" t="s">
        <v>163</v>
      </c>
      <c r="E115" s="227" t="s">
        <v>1666</v>
      </c>
      <c r="F115" s="228" t="s">
        <v>1667</v>
      </c>
      <c r="G115" s="229" t="s">
        <v>511</v>
      </c>
      <c r="H115" s="230">
        <v>3</v>
      </c>
      <c r="I115" s="231"/>
      <c r="J115" s="232">
        <f>ROUND(I115*H115,2)</f>
        <v>0</v>
      </c>
      <c r="K115" s="228" t="s">
        <v>1352</v>
      </c>
      <c r="L115" s="44"/>
      <c r="M115" s="233" t="s">
        <v>19</v>
      </c>
      <c r="N115" s="234" t="s">
        <v>42</v>
      </c>
      <c r="O115" s="84"/>
      <c r="P115" s="235">
        <f>O115*H115</f>
        <v>0</v>
      </c>
      <c r="Q115" s="235">
        <v>0</v>
      </c>
      <c r="R115" s="235">
        <f>Q115*H115</f>
        <v>0</v>
      </c>
      <c r="S115" s="235">
        <v>0</v>
      </c>
      <c r="T115" s="23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37" t="s">
        <v>276</v>
      </c>
      <c r="AT115" s="237" t="s">
        <v>163</v>
      </c>
      <c r="AU115" s="237" t="s">
        <v>80</v>
      </c>
      <c r="AY115" s="17" t="s">
        <v>161</v>
      </c>
      <c r="BE115" s="238">
        <f>IF(N115="základní",J115,0)</f>
        <v>0</v>
      </c>
      <c r="BF115" s="238">
        <f>IF(N115="snížená",J115,0)</f>
        <v>0</v>
      </c>
      <c r="BG115" s="238">
        <f>IF(N115="zákl. přenesená",J115,0)</f>
        <v>0</v>
      </c>
      <c r="BH115" s="238">
        <f>IF(N115="sníž. přenesená",J115,0)</f>
        <v>0</v>
      </c>
      <c r="BI115" s="238">
        <f>IF(N115="nulová",J115,0)</f>
        <v>0</v>
      </c>
      <c r="BJ115" s="17" t="s">
        <v>78</v>
      </c>
      <c r="BK115" s="238">
        <f>ROUND(I115*H115,2)</f>
        <v>0</v>
      </c>
      <c r="BL115" s="17" t="s">
        <v>276</v>
      </c>
      <c r="BM115" s="237" t="s">
        <v>1668</v>
      </c>
    </row>
    <row r="116" s="2" customFormat="1" ht="16.5" customHeight="1">
      <c r="A116" s="38"/>
      <c r="B116" s="39"/>
      <c r="C116" s="275" t="s">
        <v>331</v>
      </c>
      <c r="D116" s="275" t="s">
        <v>305</v>
      </c>
      <c r="E116" s="276" t="s">
        <v>1669</v>
      </c>
      <c r="F116" s="277" t="s">
        <v>1670</v>
      </c>
      <c r="G116" s="278" t="s">
        <v>511</v>
      </c>
      <c r="H116" s="279">
        <v>2</v>
      </c>
      <c r="I116" s="280"/>
      <c r="J116" s="281">
        <f>ROUND(I116*H116,2)</f>
        <v>0</v>
      </c>
      <c r="K116" s="277" t="s">
        <v>19</v>
      </c>
      <c r="L116" s="282"/>
      <c r="M116" s="283" t="s">
        <v>19</v>
      </c>
      <c r="N116" s="284" t="s">
        <v>42</v>
      </c>
      <c r="O116" s="84"/>
      <c r="P116" s="235">
        <f>O116*H116</f>
        <v>0</v>
      </c>
      <c r="Q116" s="235">
        <v>0</v>
      </c>
      <c r="R116" s="235">
        <f>Q116*H116</f>
        <v>0</v>
      </c>
      <c r="S116" s="235">
        <v>0</v>
      </c>
      <c r="T116" s="23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37" t="s">
        <v>362</v>
      </c>
      <c r="AT116" s="237" t="s">
        <v>305</v>
      </c>
      <c r="AU116" s="237" t="s">
        <v>80</v>
      </c>
      <c r="AY116" s="17" t="s">
        <v>161</v>
      </c>
      <c r="BE116" s="238">
        <f>IF(N116="základní",J116,0)</f>
        <v>0</v>
      </c>
      <c r="BF116" s="238">
        <f>IF(N116="snížená",J116,0)</f>
        <v>0</v>
      </c>
      <c r="BG116" s="238">
        <f>IF(N116="zákl. přenesená",J116,0)</f>
        <v>0</v>
      </c>
      <c r="BH116" s="238">
        <f>IF(N116="sníž. přenesená",J116,0)</f>
        <v>0</v>
      </c>
      <c r="BI116" s="238">
        <f>IF(N116="nulová",J116,0)</f>
        <v>0</v>
      </c>
      <c r="BJ116" s="17" t="s">
        <v>78</v>
      </c>
      <c r="BK116" s="238">
        <f>ROUND(I116*H116,2)</f>
        <v>0</v>
      </c>
      <c r="BL116" s="17" t="s">
        <v>276</v>
      </c>
      <c r="BM116" s="237" t="s">
        <v>1671</v>
      </c>
    </row>
    <row r="117" s="2" customFormat="1" ht="16.5" customHeight="1">
      <c r="A117" s="38"/>
      <c r="B117" s="39"/>
      <c r="C117" s="275" t="s">
        <v>337</v>
      </c>
      <c r="D117" s="275" t="s">
        <v>305</v>
      </c>
      <c r="E117" s="276" t="s">
        <v>1672</v>
      </c>
      <c r="F117" s="277" t="s">
        <v>1673</v>
      </c>
      <c r="G117" s="278" t="s">
        <v>511</v>
      </c>
      <c r="H117" s="279">
        <v>1</v>
      </c>
      <c r="I117" s="280"/>
      <c r="J117" s="281">
        <f>ROUND(I117*H117,2)</f>
        <v>0</v>
      </c>
      <c r="K117" s="277" t="s">
        <v>19</v>
      </c>
      <c r="L117" s="282"/>
      <c r="M117" s="283" t="s">
        <v>19</v>
      </c>
      <c r="N117" s="284" t="s">
        <v>42</v>
      </c>
      <c r="O117" s="84"/>
      <c r="P117" s="235">
        <f>O117*H117</f>
        <v>0</v>
      </c>
      <c r="Q117" s="235">
        <v>0</v>
      </c>
      <c r="R117" s="235">
        <f>Q117*H117</f>
        <v>0</v>
      </c>
      <c r="S117" s="235">
        <v>0</v>
      </c>
      <c r="T117" s="23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37" t="s">
        <v>362</v>
      </c>
      <c r="AT117" s="237" t="s">
        <v>305</v>
      </c>
      <c r="AU117" s="237" t="s">
        <v>80</v>
      </c>
      <c r="AY117" s="17" t="s">
        <v>161</v>
      </c>
      <c r="BE117" s="238">
        <f>IF(N117="základní",J117,0)</f>
        <v>0</v>
      </c>
      <c r="BF117" s="238">
        <f>IF(N117="snížená",J117,0)</f>
        <v>0</v>
      </c>
      <c r="BG117" s="238">
        <f>IF(N117="zákl. přenesená",J117,0)</f>
        <v>0</v>
      </c>
      <c r="BH117" s="238">
        <f>IF(N117="sníž. přenesená",J117,0)</f>
        <v>0</v>
      </c>
      <c r="BI117" s="238">
        <f>IF(N117="nulová",J117,0)</f>
        <v>0</v>
      </c>
      <c r="BJ117" s="17" t="s">
        <v>78</v>
      </c>
      <c r="BK117" s="238">
        <f>ROUND(I117*H117,2)</f>
        <v>0</v>
      </c>
      <c r="BL117" s="17" t="s">
        <v>276</v>
      </c>
      <c r="BM117" s="237" t="s">
        <v>1674</v>
      </c>
    </row>
    <row r="118" s="2" customFormat="1" ht="21.75" customHeight="1">
      <c r="A118" s="38"/>
      <c r="B118" s="39"/>
      <c r="C118" s="226" t="s">
        <v>342</v>
      </c>
      <c r="D118" s="226" t="s">
        <v>163</v>
      </c>
      <c r="E118" s="227" t="s">
        <v>1675</v>
      </c>
      <c r="F118" s="228" t="s">
        <v>1676</v>
      </c>
      <c r="G118" s="229" t="s">
        <v>511</v>
      </c>
      <c r="H118" s="230">
        <v>7</v>
      </c>
      <c r="I118" s="231"/>
      <c r="J118" s="232">
        <f>ROUND(I118*H118,2)</f>
        <v>0</v>
      </c>
      <c r="K118" s="228" t="s">
        <v>1352</v>
      </c>
      <c r="L118" s="44"/>
      <c r="M118" s="233" t="s">
        <v>19</v>
      </c>
      <c r="N118" s="234" t="s">
        <v>42</v>
      </c>
      <c r="O118" s="84"/>
      <c r="P118" s="235">
        <f>O118*H118</f>
        <v>0</v>
      </c>
      <c r="Q118" s="235">
        <v>0</v>
      </c>
      <c r="R118" s="235">
        <f>Q118*H118</f>
        <v>0</v>
      </c>
      <c r="S118" s="235">
        <v>0</v>
      </c>
      <c r="T118" s="23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37" t="s">
        <v>276</v>
      </c>
      <c r="AT118" s="237" t="s">
        <v>163</v>
      </c>
      <c r="AU118" s="237" t="s">
        <v>80</v>
      </c>
      <c r="AY118" s="17" t="s">
        <v>161</v>
      </c>
      <c r="BE118" s="238">
        <f>IF(N118="základní",J118,0)</f>
        <v>0</v>
      </c>
      <c r="BF118" s="238">
        <f>IF(N118="snížená",J118,0)</f>
        <v>0</v>
      </c>
      <c r="BG118" s="238">
        <f>IF(N118="zákl. přenesená",J118,0)</f>
        <v>0</v>
      </c>
      <c r="BH118" s="238">
        <f>IF(N118="sníž. přenesená",J118,0)</f>
        <v>0</v>
      </c>
      <c r="BI118" s="238">
        <f>IF(N118="nulová",J118,0)</f>
        <v>0</v>
      </c>
      <c r="BJ118" s="17" t="s">
        <v>78</v>
      </c>
      <c r="BK118" s="238">
        <f>ROUND(I118*H118,2)</f>
        <v>0</v>
      </c>
      <c r="BL118" s="17" t="s">
        <v>276</v>
      </c>
      <c r="BM118" s="237" t="s">
        <v>1677</v>
      </c>
    </row>
    <row r="119" s="2" customFormat="1" ht="16.5" customHeight="1">
      <c r="A119" s="38"/>
      <c r="B119" s="39"/>
      <c r="C119" s="275" t="s">
        <v>346</v>
      </c>
      <c r="D119" s="275" t="s">
        <v>305</v>
      </c>
      <c r="E119" s="276" t="s">
        <v>1678</v>
      </c>
      <c r="F119" s="277" t="s">
        <v>1679</v>
      </c>
      <c r="G119" s="278" t="s">
        <v>511</v>
      </c>
      <c r="H119" s="279">
        <v>7</v>
      </c>
      <c r="I119" s="280"/>
      <c r="J119" s="281">
        <f>ROUND(I119*H119,2)</f>
        <v>0</v>
      </c>
      <c r="K119" s="277" t="s">
        <v>19</v>
      </c>
      <c r="L119" s="282"/>
      <c r="M119" s="283" t="s">
        <v>19</v>
      </c>
      <c r="N119" s="284" t="s">
        <v>42</v>
      </c>
      <c r="O119" s="84"/>
      <c r="P119" s="235">
        <f>O119*H119</f>
        <v>0</v>
      </c>
      <c r="Q119" s="235">
        <v>0</v>
      </c>
      <c r="R119" s="235">
        <f>Q119*H119</f>
        <v>0</v>
      </c>
      <c r="S119" s="235">
        <v>0</v>
      </c>
      <c r="T119" s="23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7" t="s">
        <v>362</v>
      </c>
      <c r="AT119" s="237" t="s">
        <v>305</v>
      </c>
      <c r="AU119" s="237" t="s">
        <v>80</v>
      </c>
      <c r="AY119" s="17" t="s">
        <v>161</v>
      </c>
      <c r="BE119" s="238">
        <f>IF(N119="základní",J119,0)</f>
        <v>0</v>
      </c>
      <c r="BF119" s="238">
        <f>IF(N119="snížená",J119,0)</f>
        <v>0</v>
      </c>
      <c r="BG119" s="238">
        <f>IF(N119="zákl. přenesená",J119,0)</f>
        <v>0</v>
      </c>
      <c r="BH119" s="238">
        <f>IF(N119="sníž. přenesená",J119,0)</f>
        <v>0</v>
      </c>
      <c r="BI119" s="238">
        <f>IF(N119="nulová",J119,0)</f>
        <v>0</v>
      </c>
      <c r="BJ119" s="17" t="s">
        <v>78</v>
      </c>
      <c r="BK119" s="238">
        <f>ROUND(I119*H119,2)</f>
        <v>0</v>
      </c>
      <c r="BL119" s="17" t="s">
        <v>276</v>
      </c>
      <c r="BM119" s="237" t="s">
        <v>1680</v>
      </c>
    </row>
    <row r="120" s="2" customFormat="1" ht="21.75" customHeight="1">
      <c r="A120" s="38"/>
      <c r="B120" s="39"/>
      <c r="C120" s="226" t="s">
        <v>351</v>
      </c>
      <c r="D120" s="226" t="s">
        <v>163</v>
      </c>
      <c r="E120" s="227" t="s">
        <v>1681</v>
      </c>
      <c r="F120" s="228" t="s">
        <v>1682</v>
      </c>
      <c r="G120" s="229" t="s">
        <v>511</v>
      </c>
      <c r="H120" s="230">
        <v>1</v>
      </c>
      <c r="I120" s="231"/>
      <c r="J120" s="232">
        <f>ROUND(I120*H120,2)</f>
        <v>0</v>
      </c>
      <c r="K120" s="228" t="s">
        <v>1352</v>
      </c>
      <c r="L120" s="44"/>
      <c r="M120" s="233" t="s">
        <v>19</v>
      </c>
      <c r="N120" s="234" t="s">
        <v>42</v>
      </c>
      <c r="O120" s="84"/>
      <c r="P120" s="235">
        <f>O120*H120</f>
        <v>0</v>
      </c>
      <c r="Q120" s="235">
        <v>0</v>
      </c>
      <c r="R120" s="235">
        <f>Q120*H120</f>
        <v>0</v>
      </c>
      <c r="S120" s="235">
        <v>0</v>
      </c>
      <c r="T120" s="23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7" t="s">
        <v>276</v>
      </c>
      <c r="AT120" s="237" t="s">
        <v>163</v>
      </c>
      <c r="AU120" s="237" t="s">
        <v>80</v>
      </c>
      <c r="AY120" s="17" t="s">
        <v>161</v>
      </c>
      <c r="BE120" s="238">
        <f>IF(N120="základní",J120,0)</f>
        <v>0</v>
      </c>
      <c r="BF120" s="238">
        <f>IF(N120="snížená",J120,0)</f>
        <v>0</v>
      </c>
      <c r="BG120" s="238">
        <f>IF(N120="zákl. přenesená",J120,0)</f>
        <v>0</v>
      </c>
      <c r="BH120" s="238">
        <f>IF(N120="sníž. přenesená",J120,0)</f>
        <v>0</v>
      </c>
      <c r="BI120" s="238">
        <f>IF(N120="nulová",J120,0)</f>
        <v>0</v>
      </c>
      <c r="BJ120" s="17" t="s">
        <v>78</v>
      </c>
      <c r="BK120" s="238">
        <f>ROUND(I120*H120,2)</f>
        <v>0</v>
      </c>
      <c r="BL120" s="17" t="s">
        <v>276</v>
      </c>
      <c r="BM120" s="237" t="s">
        <v>1683</v>
      </c>
    </row>
    <row r="121" s="2" customFormat="1" ht="16.5" customHeight="1">
      <c r="A121" s="38"/>
      <c r="B121" s="39"/>
      <c r="C121" s="275" t="s">
        <v>356</v>
      </c>
      <c r="D121" s="275" t="s">
        <v>305</v>
      </c>
      <c r="E121" s="276" t="s">
        <v>1684</v>
      </c>
      <c r="F121" s="277" t="s">
        <v>1685</v>
      </c>
      <c r="G121" s="278" t="s">
        <v>511</v>
      </c>
      <c r="H121" s="279">
        <v>1</v>
      </c>
      <c r="I121" s="280"/>
      <c r="J121" s="281">
        <f>ROUND(I121*H121,2)</f>
        <v>0</v>
      </c>
      <c r="K121" s="277" t="s">
        <v>19</v>
      </c>
      <c r="L121" s="282"/>
      <c r="M121" s="283" t="s">
        <v>19</v>
      </c>
      <c r="N121" s="284" t="s">
        <v>42</v>
      </c>
      <c r="O121" s="84"/>
      <c r="P121" s="235">
        <f>O121*H121</f>
        <v>0</v>
      </c>
      <c r="Q121" s="235">
        <v>0</v>
      </c>
      <c r="R121" s="235">
        <f>Q121*H121</f>
        <v>0</v>
      </c>
      <c r="S121" s="235">
        <v>0</v>
      </c>
      <c r="T121" s="23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7" t="s">
        <v>362</v>
      </c>
      <c r="AT121" s="237" t="s">
        <v>305</v>
      </c>
      <c r="AU121" s="237" t="s">
        <v>80</v>
      </c>
      <c r="AY121" s="17" t="s">
        <v>161</v>
      </c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17" t="s">
        <v>78</v>
      </c>
      <c r="BK121" s="238">
        <f>ROUND(I121*H121,2)</f>
        <v>0</v>
      </c>
      <c r="BL121" s="17" t="s">
        <v>276</v>
      </c>
      <c r="BM121" s="237" t="s">
        <v>1686</v>
      </c>
    </row>
    <row r="122" s="2" customFormat="1" ht="33" customHeight="1">
      <c r="A122" s="38"/>
      <c r="B122" s="39"/>
      <c r="C122" s="226" t="s">
        <v>362</v>
      </c>
      <c r="D122" s="226" t="s">
        <v>163</v>
      </c>
      <c r="E122" s="227" t="s">
        <v>1687</v>
      </c>
      <c r="F122" s="228" t="s">
        <v>1688</v>
      </c>
      <c r="G122" s="229" t="s">
        <v>511</v>
      </c>
      <c r="H122" s="230">
        <v>1</v>
      </c>
      <c r="I122" s="231"/>
      <c r="J122" s="232">
        <f>ROUND(I122*H122,2)</f>
        <v>0</v>
      </c>
      <c r="K122" s="228" t="s">
        <v>1352</v>
      </c>
      <c r="L122" s="44"/>
      <c r="M122" s="233" t="s">
        <v>19</v>
      </c>
      <c r="N122" s="234" t="s">
        <v>42</v>
      </c>
      <c r="O122" s="84"/>
      <c r="P122" s="235">
        <f>O122*H122</f>
        <v>0</v>
      </c>
      <c r="Q122" s="235">
        <v>0</v>
      </c>
      <c r="R122" s="235">
        <f>Q122*H122</f>
        <v>0</v>
      </c>
      <c r="S122" s="235">
        <v>0</v>
      </c>
      <c r="T122" s="23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7" t="s">
        <v>276</v>
      </c>
      <c r="AT122" s="237" t="s">
        <v>163</v>
      </c>
      <c r="AU122" s="237" t="s">
        <v>80</v>
      </c>
      <c r="AY122" s="17" t="s">
        <v>161</v>
      </c>
      <c r="BE122" s="238">
        <f>IF(N122="základní",J122,0)</f>
        <v>0</v>
      </c>
      <c r="BF122" s="238">
        <f>IF(N122="snížená",J122,0)</f>
        <v>0</v>
      </c>
      <c r="BG122" s="238">
        <f>IF(N122="zákl. přenesená",J122,0)</f>
        <v>0</v>
      </c>
      <c r="BH122" s="238">
        <f>IF(N122="sníž. přenesená",J122,0)</f>
        <v>0</v>
      </c>
      <c r="BI122" s="238">
        <f>IF(N122="nulová",J122,0)</f>
        <v>0</v>
      </c>
      <c r="BJ122" s="17" t="s">
        <v>78</v>
      </c>
      <c r="BK122" s="238">
        <f>ROUND(I122*H122,2)</f>
        <v>0</v>
      </c>
      <c r="BL122" s="17" t="s">
        <v>276</v>
      </c>
      <c r="BM122" s="237" t="s">
        <v>1689</v>
      </c>
    </row>
    <row r="123" s="2" customFormat="1" ht="21.75" customHeight="1">
      <c r="A123" s="38"/>
      <c r="B123" s="39"/>
      <c r="C123" s="275" t="s">
        <v>374</v>
      </c>
      <c r="D123" s="275" t="s">
        <v>305</v>
      </c>
      <c r="E123" s="276" t="s">
        <v>1690</v>
      </c>
      <c r="F123" s="277" t="s">
        <v>1691</v>
      </c>
      <c r="G123" s="278" t="s">
        <v>511</v>
      </c>
      <c r="H123" s="279">
        <v>1</v>
      </c>
      <c r="I123" s="280"/>
      <c r="J123" s="281">
        <f>ROUND(I123*H123,2)</f>
        <v>0</v>
      </c>
      <c r="K123" s="277" t="s">
        <v>19</v>
      </c>
      <c r="L123" s="282"/>
      <c r="M123" s="283" t="s">
        <v>19</v>
      </c>
      <c r="N123" s="284" t="s">
        <v>42</v>
      </c>
      <c r="O123" s="84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362</v>
      </c>
      <c r="AT123" s="237" t="s">
        <v>305</v>
      </c>
      <c r="AU123" s="237" t="s">
        <v>80</v>
      </c>
      <c r="AY123" s="17" t="s">
        <v>161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78</v>
      </c>
      <c r="BK123" s="238">
        <f>ROUND(I123*H123,2)</f>
        <v>0</v>
      </c>
      <c r="BL123" s="17" t="s">
        <v>276</v>
      </c>
      <c r="BM123" s="237" t="s">
        <v>1692</v>
      </c>
    </row>
    <row r="124" s="2" customFormat="1" ht="21.75" customHeight="1">
      <c r="A124" s="38"/>
      <c r="B124" s="39"/>
      <c r="C124" s="226" t="s">
        <v>379</v>
      </c>
      <c r="D124" s="226" t="s">
        <v>163</v>
      </c>
      <c r="E124" s="227" t="s">
        <v>1693</v>
      </c>
      <c r="F124" s="228" t="s">
        <v>1694</v>
      </c>
      <c r="G124" s="229" t="s">
        <v>511</v>
      </c>
      <c r="H124" s="230">
        <v>2</v>
      </c>
      <c r="I124" s="231"/>
      <c r="J124" s="232">
        <f>ROUND(I124*H124,2)</f>
        <v>0</v>
      </c>
      <c r="K124" s="228" t="s">
        <v>1352</v>
      </c>
      <c r="L124" s="44"/>
      <c r="M124" s="233" t="s">
        <v>19</v>
      </c>
      <c r="N124" s="234" t="s">
        <v>42</v>
      </c>
      <c r="O124" s="84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276</v>
      </c>
      <c r="AT124" s="237" t="s">
        <v>163</v>
      </c>
      <c r="AU124" s="237" t="s">
        <v>80</v>
      </c>
      <c r="AY124" s="17" t="s">
        <v>161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78</v>
      </c>
      <c r="BK124" s="238">
        <f>ROUND(I124*H124,2)</f>
        <v>0</v>
      </c>
      <c r="BL124" s="17" t="s">
        <v>276</v>
      </c>
      <c r="BM124" s="237" t="s">
        <v>1695</v>
      </c>
    </row>
    <row r="125" s="2" customFormat="1" ht="21.75" customHeight="1">
      <c r="A125" s="38"/>
      <c r="B125" s="39"/>
      <c r="C125" s="275" t="s">
        <v>389</v>
      </c>
      <c r="D125" s="275" t="s">
        <v>305</v>
      </c>
      <c r="E125" s="276" t="s">
        <v>1696</v>
      </c>
      <c r="F125" s="277" t="s">
        <v>1697</v>
      </c>
      <c r="G125" s="278" t="s">
        <v>511</v>
      </c>
      <c r="H125" s="279">
        <v>2</v>
      </c>
      <c r="I125" s="280"/>
      <c r="J125" s="281">
        <f>ROUND(I125*H125,2)</f>
        <v>0</v>
      </c>
      <c r="K125" s="277" t="s">
        <v>19</v>
      </c>
      <c r="L125" s="282"/>
      <c r="M125" s="283" t="s">
        <v>19</v>
      </c>
      <c r="N125" s="284" t="s">
        <v>42</v>
      </c>
      <c r="O125" s="84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362</v>
      </c>
      <c r="AT125" s="237" t="s">
        <v>305</v>
      </c>
      <c r="AU125" s="237" t="s">
        <v>80</v>
      </c>
      <c r="AY125" s="17" t="s">
        <v>161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78</v>
      </c>
      <c r="BK125" s="238">
        <f>ROUND(I125*H125,2)</f>
        <v>0</v>
      </c>
      <c r="BL125" s="17" t="s">
        <v>276</v>
      </c>
      <c r="BM125" s="237" t="s">
        <v>1698</v>
      </c>
    </row>
    <row r="126" s="2" customFormat="1" ht="21.75" customHeight="1">
      <c r="A126" s="38"/>
      <c r="B126" s="39"/>
      <c r="C126" s="226" t="s">
        <v>398</v>
      </c>
      <c r="D126" s="226" t="s">
        <v>163</v>
      </c>
      <c r="E126" s="227" t="s">
        <v>1699</v>
      </c>
      <c r="F126" s="228" t="s">
        <v>1700</v>
      </c>
      <c r="G126" s="229" t="s">
        <v>511</v>
      </c>
      <c r="H126" s="230">
        <v>6</v>
      </c>
      <c r="I126" s="231"/>
      <c r="J126" s="232">
        <f>ROUND(I126*H126,2)</f>
        <v>0</v>
      </c>
      <c r="K126" s="228" t="s">
        <v>1352</v>
      </c>
      <c r="L126" s="44"/>
      <c r="M126" s="233" t="s">
        <v>19</v>
      </c>
      <c r="N126" s="234" t="s">
        <v>42</v>
      </c>
      <c r="O126" s="84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276</v>
      </c>
      <c r="AT126" s="237" t="s">
        <v>163</v>
      </c>
      <c r="AU126" s="237" t="s">
        <v>80</v>
      </c>
      <c r="AY126" s="17" t="s">
        <v>161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78</v>
      </c>
      <c r="BK126" s="238">
        <f>ROUND(I126*H126,2)</f>
        <v>0</v>
      </c>
      <c r="BL126" s="17" t="s">
        <v>276</v>
      </c>
      <c r="BM126" s="237" t="s">
        <v>1701</v>
      </c>
    </row>
    <row r="127" s="2" customFormat="1" ht="16.5" customHeight="1">
      <c r="A127" s="38"/>
      <c r="B127" s="39"/>
      <c r="C127" s="275" t="s">
        <v>402</v>
      </c>
      <c r="D127" s="275" t="s">
        <v>305</v>
      </c>
      <c r="E127" s="276" t="s">
        <v>1702</v>
      </c>
      <c r="F127" s="277" t="s">
        <v>1703</v>
      </c>
      <c r="G127" s="278" t="s">
        <v>511</v>
      </c>
      <c r="H127" s="279">
        <v>6</v>
      </c>
      <c r="I127" s="280"/>
      <c r="J127" s="281">
        <f>ROUND(I127*H127,2)</f>
        <v>0</v>
      </c>
      <c r="K127" s="277" t="s">
        <v>19</v>
      </c>
      <c r="L127" s="282"/>
      <c r="M127" s="283" t="s">
        <v>19</v>
      </c>
      <c r="N127" s="284" t="s">
        <v>42</v>
      </c>
      <c r="O127" s="84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362</v>
      </c>
      <c r="AT127" s="237" t="s">
        <v>305</v>
      </c>
      <c r="AU127" s="237" t="s">
        <v>80</v>
      </c>
      <c r="AY127" s="17" t="s">
        <v>161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78</v>
      </c>
      <c r="BK127" s="238">
        <f>ROUND(I127*H127,2)</f>
        <v>0</v>
      </c>
      <c r="BL127" s="17" t="s">
        <v>276</v>
      </c>
      <c r="BM127" s="237" t="s">
        <v>1704</v>
      </c>
    </row>
    <row r="128" s="2" customFormat="1" ht="21.75" customHeight="1">
      <c r="A128" s="38"/>
      <c r="B128" s="39"/>
      <c r="C128" s="226" t="s">
        <v>407</v>
      </c>
      <c r="D128" s="226" t="s">
        <v>163</v>
      </c>
      <c r="E128" s="227" t="s">
        <v>1705</v>
      </c>
      <c r="F128" s="228" t="s">
        <v>1706</v>
      </c>
      <c r="G128" s="229" t="s">
        <v>511</v>
      </c>
      <c r="H128" s="230">
        <v>8</v>
      </c>
      <c r="I128" s="231"/>
      <c r="J128" s="232">
        <f>ROUND(I128*H128,2)</f>
        <v>0</v>
      </c>
      <c r="K128" s="228" t="s">
        <v>1352</v>
      </c>
      <c r="L128" s="44"/>
      <c r="M128" s="233" t="s">
        <v>19</v>
      </c>
      <c r="N128" s="234" t="s">
        <v>42</v>
      </c>
      <c r="O128" s="84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276</v>
      </c>
      <c r="AT128" s="237" t="s">
        <v>163</v>
      </c>
      <c r="AU128" s="237" t="s">
        <v>80</v>
      </c>
      <c r="AY128" s="17" t="s">
        <v>161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78</v>
      </c>
      <c r="BK128" s="238">
        <f>ROUND(I128*H128,2)</f>
        <v>0</v>
      </c>
      <c r="BL128" s="17" t="s">
        <v>276</v>
      </c>
      <c r="BM128" s="237" t="s">
        <v>1707</v>
      </c>
    </row>
    <row r="129" s="2" customFormat="1" ht="21.75" customHeight="1">
      <c r="A129" s="38"/>
      <c r="B129" s="39"/>
      <c r="C129" s="275" t="s">
        <v>411</v>
      </c>
      <c r="D129" s="275" t="s">
        <v>305</v>
      </c>
      <c r="E129" s="276" t="s">
        <v>1708</v>
      </c>
      <c r="F129" s="277" t="s">
        <v>1709</v>
      </c>
      <c r="G129" s="278" t="s">
        <v>511</v>
      </c>
      <c r="H129" s="279">
        <v>8</v>
      </c>
      <c r="I129" s="280"/>
      <c r="J129" s="281">
        <f>ROUND(I129*H129,2)</f>
        <v>0</v>
      </c>
      <c r="K129" s="277" t="s">
        <v>19</v>
      </c>
      <c r="L129" s="282"/>
      <c r="M129" s="283" t="s">
        <v>19</v>
      </c>
      <c r="N129" s="284" t="s">
        <v>42</v>
      </c>
      <c r="O129" s="84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362</v>
      </c>
      <c r="AT129" s="237" t="s">
        <v>305</v>
      </c>
      <c r="AU129" s="237" t="s">
        <v>80</v>
      </c>
      <c r="AY129" s="17" t="s">
        <v>161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78</v>
      </c>
      <c r="BK129" s="238">
        <f>ROUND(I129*H129,2)</f>
        <v>0</v>
      </c>
      <c r="BL129" s="17" t="s">
        <v>276</v>
      </c>
      <c r="BM129" s="237" t="s">
        <v>1710</v>
      </c>
    </row>
    <row r="130" s="2" customFormat="1" ht="16.5" customHeight="1">
      <c r="A130" s="38"/>
      <c r="B130" s="39"/>
      <c r="C130" s="226" t="s">
        <v>415</v>
      </c>
      <c r="D130" s="226" t="s">
        <v>163</v>
      </c>
      <c r="E130" s="227" t="s">
        <v>1711</v>
      </c>
      <c r="F130" s="228" t="s">
        <v>1712</v>
      </c>
      <c r="G130" s="229" t="s">
        <v>511</v>
      </c>
      <c r="H130" s="230">
        <v>6</v>
      </c>
      <c r="I130" s="231"/>
      <c r="J130" s="232">
        <f>ROUND(I130*H130,2)</f>
        <v>0</v>
      </c>
      <c r="K130" s="228" t="s">
        <v>1352</v>
      </c>
      <c r="L130" s="44"/>
      <c r="M130" s="233" t="s">
        <v>19</v>
      </c>
      <c r="N130" s="234" t="s">
        <v>42</v>
      </c>
      <c r="O130" s="84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276</v>
      </c>
      <c r="AT130" s="237" t="s">
        <v>163</v>
      </c>
      <c r="AU130" s="237" t="s">
        <v>80</v>
      </c>
      <c r="AY130" s="17" t="s">
        <v>161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78</v>
      </c>
      <c r="BK130" s="238">
        <f>ROUND(I130*H130,2)</f>
        <v>0</v>
      </c>
      <c r="BL130" s="17" t="s">
        <v>276</v>
      </c>
      <c r="BM130" s="237" t="s">
        <v>1713</v>
      </c>
    </row>
    <row r="131" s="2" customFormat="1" ht="21.75" customHeight="1">
      <c r="A131" s="38"/>
      <c r="B131" s="39"/>
      <c r="C131" s="275" t="s">
        <v>419</v>
      </c>
      <c r="D131" s="275" t="s">
        <v>305</v>
      </c>
      <c r="E131" s="276" t="s">
        <v>1714</v>
      </c>
      <c r="F131" s="277" t="s">
        <v>1715</v>
      </c>
      <c r="G131" s="278" t="s">
        <v>511</v>
      </c>
      <c r="H131" s="279">
        <v>6</v>
      </c>
      <c r="I131" s="280"/>
      <c r="J131" s="281">
        <f>ROUND(I131*H131,2)</f>
        <v>0</v>
      </c>
      <c r="K131" s="277" t="s">
        <v>19</v>
      </c>
      <c r="L131" s="282"/>
      <c r="M131" s="283" t="s">
        <v>19</v>
      </c>
      <c r="N131" s="284" t="s">
        <v>42</v>
      </c>
      <c r="O131" s="84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362</v>
      </c>
      <c r="AT131" s="237" t="s">
        <v>305</v>
      </c>
      <c r="AU131" s="237" t="s">
        <v>80</v>
      </c>
      <c r="AY131" s="17" t="s">
        <v>161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78</v>
      </c>
      <c r="BK131" s="238">
        <f>ROUND(I131*H131,2)</f>
        <v>0</v>
      </c>
      <c r="BL131" s="17" t="s">
        <v>276</v>
      </c>
      <c r="BM131" s="237" t="s">
        <v>1716</v>
      </c>
    </row>
    <row r="132" s="2" customFormat="1" ht="21.75" customHeight="1">
      <c r="A132" s="38"/>
      <c r="B132" s="39"/>
      <c r="C132" s="226" t="s">
        <v>423</v>
      </c>
      <c r="D132" s="226" t="s">
        <v>163</v>
      </c>
      <c r="E132" s="227" t="s">
        <v>1717</v>
      </c>
      <c r="F132" s="228" t="s">
        <v>1718</v>
      </c>
      <c r="G132" s="229" t="s">
        <v>511</v>
      </c>
      <c r="H132" s="230">
        <v>8</v>
      </c>
      <c r="I132" s="231"/>
      <c r="J132" s="232">
        <f>ROUND(I132*H132,2)</f>
        <v>0</v>
      </c>
      <c r="K132" s="228" t="s">
        <v>1352</v>
      </c>
      <c r="L132" s="44"/>
      <c r="M132" s="233" t="s">
        <v>19</v>
      </c>
      <c r="N132" s="234" t="s">
        <v>42</v>
      </c>
      <c r="O132" s="84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537</v>
      </c>
      <c r="AT132" s="237" t="s">
        <v>163</v>
      </c>
      <c r="AU132" s="237" t="s">
        <v>80</v>
      </c>
      <c r="AY132" s="17" t="s">
        <v>161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78</v>
      </c>
      <c r="BK132" s="238">
        <f>ROUND(I132*H132,2)</f>
        <v>0</v>
      </c>
      <c r="BL132" s="17" t="s">
        <v>537</v>
      </c>
      <c r="BM132" s="237" t="s">
        <v>1719</v>
      </c>
    </row>
    <row r="133" s="2" customFormat="1" ht="16.5" customHeight="1">
      <c r="A133" s="38"/>
      <c r="B133" s="39"/>
      <c r="C133" s="275" t="s">
        <v>428</v>
      </c>
      <c r="D133" s="275" t="s">
        <v>305</v>
      </c>
      <c r="E133" s="276" t="s">
        <v>1720</v>
      </c>
      <c r="F133" s="277" t="s">
        <v>1721</v>
      </c>
      <c r="G133" s="278" t="s">
        <v>511</v>
      </c>
      <c r="H133" s="279">
        <v>8</v>
      </c>
      <c r="I133" s="280"/>
      <c r="J133" s="281">
        <f>ROUND(I133*H133,2)</f>
        <v>0</v>
      </c>
      <c r="K133" s="277" t="s">
        <v>19</v>
      </c>
      <c r="L133" s="282"/>
      <c r="M133" s="283" t="s">
        <v>19</v>
      </c>
      <c r="N133" s="284" t="s">
        <v>42</v>
      </c>
      <c r="O133" s="84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1359</v>
      </c>
      <c r="AT133" s="237" t="s">
        <v>305</v>
      </c>
      <c r="AU133" s="237" t="s">
        <v>80</v>
      </c>
      <c r="AY133" s="17" t="s">
        <v>161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78</v>
      </c>
      <c r="BK133" s="238">
        <f>ROUND(I133*H133,2)</f>
        <v>0</v>
      </c>
      <c r="BL133" s="17" t="s">
        <v>537</v>
      </c>
      <c r="BM133" s="237" t="s">
        <v>1722</v>
      </c>
    </row>
    <row r="134" s="2" customFormat="1" ht="21.75" customHeight="1">
      <c r="A134" s="38"/>
      <c r="B134" s="39"/>
      <c r="C134" s="226" t="s">
        <v>434</v>
      </c>
      <c r="D134" s="226" t="s">
        <v>163</v>
      </c>
      <c r="E134" s="227" t="s">
        <v>1723</v>
      </c>
      <c r="F134" s="228" t="s">
        <v>1724</v>
      </c>
      <c r="G134" s="229" t="s">
        <v>511</v>
      </c>
      <c r="H134" s="230">
        <v>1</v>
      </c>
      <c r="I134" s="231"/>
      <c r="J134" s="232">
        <f>ROUND(I134*H134,2)</f>
        <v>0</v>
      </c>
      <c r="K134" s="228" t="s">
        <v>1352</v>
      </c>
      <c r="L134" s="44"/>
      <c r="M134" s="233" t="s">
        <v>19</v>
      </c>
      <c r="N134" s="234" t="s">
        <v>42</v>
      </c>
      <c r="O134" s="84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276</v>
      </c>
      <c r="AT134" s="237" t="s">
        <v>163</v>
      </c>
      <c r="AU134" s="237" t="s">
        <v>80</v>
      </c>
      <c r="AY134" s="17" t="s">
        <v>161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78</v>
      </c>
      <c r="BK134" s="238">
        <f>ROUND(I134*H134,2)</f>
        <v>0</v>
      </c>
      <c r="BL134" s="17" t="s">
        <v>276</v>
      </c>
      <c r="BM134" s="237" t="s">
        <v>1725</v>
      </c>
    </row>
    <row r="135" s="12" customFormat="1" ht="25.92" customHeight="1">
      <c r="A135" s="12"/>
      <c r="B135" s="210"/>
      <c r="C135" s="211"/>
      <c r="D135" s="212" t="s">
        <v>70</v>
      </c>
      <c r="E135" s="213" t="s">
        <v>1726</v>
      </c>
      <c r="F135" s="213" t="s">
        <v>1727</v>
      </c>
      <c r="G135" s="211"/>
      <c r="H135" s="211"/>
      <c r="I135" s="214"/>
      <c r="J135" s="215">
        <f>BK135</f>
        <v>0</v>
      </c>
      <c r="K135" s="211"/>
      <c r="L135" s="216"/>
      <c r="M135" s="217"/>
      <c r="N135" s="218"/>
      <c r="O135" s="218"/>
      <c r="P135" s="219">
        <f>P136</f>
        <v>0</v>
      </c>
      <c r="Q135" s="218"/>
      <c r="R135" s="219">
        <f>R136</f>
        <v>0</v>
      </c>
      <c r="S135" s="218"/>
      <c r="T135" s="220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168</v>
      </c>
      <c r="AT135" s="222" t="s">
        <v>70</v>
      </c>
      <c r="AU135" s="222" t="s">
        <v>71</v>
      </c>
      <c r="AY135" s="221" t="s">
        <v>161</v>
      </c>
      <c r="BK135" s="223">
        <f>BK136</f>
        <v>0</v>
      </c>
    </row>
    <row r="136" s="2" customFormat="1" ht="21.75" customHeight="1">
      <c r="A136" s="38"/>
      <c r="B136" s="39"/>
      <c r="C136" s="226" t="s">
        <v>444</v>
      </c>
      <c r="D136" s="226" t="s">
        <v>163</v>
      </c>
      <c r="E136" s="227" t="s">
        <v>1728</v>
      </c>
      <c r="F136" s="228" t="s">
        <v>1729</v>
      </c>
      <c r="G136" s="229" t="s">
        <v>1730</v>
      </c>
      <c r="H136" s="230">
        <v>4</v>
      </c>
      <c r="I136" s="231"/>
      <c r="J136" s="232">
        <f>ROUND(I136*H136,2)</f>
        <v>0</v>
      </c>
      <c r="K136" s="228" t="s">
        <v>1352</v>
      </c>
      <c r="L136" s="44"/>
      <c r="M136" s="285" t="s">
        <v>19</v>
      </c>
      <c r="N136" s="286" t="s">
        <v>42</v>
      </c>
      <c r="O136" s="287"/>
      <c r="P136" s="288">
        <f>O136*H136</f>
        <v>0</v>
      </c>
      <c r="Q136" s="288">
        <v>0</v>
      </c>
      <c r="R136" s="288">
        <f>Q136*H136</f>
        <v>0</v>
      </c>
      <c r="S136" s="288">
        <v>0</v>
      </c>
      <c r="T136" s="28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1731</v>
      </c>
      <c r="AT136" s="237" t="s">
        <v>163</v>
      </c>
      <c r="AU136" s="237" t="s">
        <v>78</v>
      </c>
      <c r="AY136" s="17" t="s">
        <v>161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78</v>
      </c>
      <c r="BK136" s="238">
        <f>ROUND(I136*H136,2)</f>
        <v>0</v>
      </c>
      <c r="BL136" s="17" t="s">
        <v>1731</v>
      </c>
      <c r="BM136" s="237" t="s">
        <v>1732</v>
      </c>
    </row>
    <row r="137" s="2" customFormat="1" ht="6.96" customHeight="1">
      <c r="A137" s="38"/>
      <c r="B137" s="59"/>
      <c r="C137" s="60"/>
      <c r="D137" s="60"/>
      <c r="E137" s="60"/>
      <c r="F137" s="60"/>
      <c r="G137" s="60"/>
      <c r="H137" s="60"/>
      <c r="I137" s="175"/>
      <c r="J137" s="60"/>
      <c r="K137" s="60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h6VSYqdO2KXlqNddP54T0WydyUh8aWRm5/PwC7wINfjpPvAkH4l39a+pFKKD5p5munSilRTZszMFiMNOlKzJrw==" hashValue="vuXb986Tzb2sZcVl7ChHF41LMhUrb7nU9spM0uls+Nw6T7wzO2/YBz6RB25wlIl8DUyE3DdgUMf3EmPENUJX1w==" algorithmName="SHA-512" password="CC35"/>
  <autoFilter ref="C87:K1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120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80</v>
      </c>
    </row>
    <row r="4" hidden="1" s="1" customFormat="1" ht="24.96" customHeight="1">
      <c r="B4" s="20"/>
      <c r="D4" s="142" t="s">
        <v>124</v>
      </c>
      <c r="I4" s="138"/>
      <c r="L4" s="20"/>
      <c r="M4" s="143" t="s">
        <v>10</v>
      </c>
      <c r="AT4" s="17" t="s">
        <v>4</v>
      </c>
    </row>
    <row r="5" hidden="1" s="1" customFormat="1" ht="6.96" customHeight="1">
      <c r="B5" s="20"/>
      <c r="I5" s="138"/>
      <c r="L5" s="20"/>
    </row>
    <row r="6" hidden="1" s="1" customFormat="1" ht="12" customHeight="1">
      <c r="B6" s="20"/>
      <c r="D6" s="144" t="s">
        <v>16</v>
      </c>
      <c r="I6" s="138"/>
      <c r="L6" s="20"/>
    </row>
    <row r="7" hidden="1" s="1" customFormat="1" ht="16.5" customHeight="1">
      <c r="B7" s="20"/>
      <c r="E7" s="145" t="str">
        <f>'Rekapitulace stavby'!K6</f>
        <v>Revitalizace ulice Nádražní</v>
      </c>
      <c r="F7" s="144"/>
      <c r="G7" s="144"/>
      <c r="H7" s="144"/>
      <c r="I7" s="138"/>
      <c r="L7" s="20"/>
    </row>
    <row r="8" hidden="1" s="2" customFormat="1" ht="12" customHeight="1">
      <c r="A8" s="38"/>
      <c r="B8" s="44"/>
      <c r="C8" s="38"/>
      <c r="D8" s="144" t="s">
        <v>125</v>
      </c>
      <c r="E8" s="38"/>
      <c r="F8" s="38"/>
      <c r="G8" s="38"/>
      <c r="H8" s="38"/>
      <c r="I8" s="146"/>
      <c r="J8" s="38"/>
      <c r="K8" s="38"/>
      <c r="L8" s="14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8" t="s">
        <v>1733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4" t="s">
        <v>18</v>
      </c>
      <c r="E11" s="38"/>
      <c r="F11" s="133" t="s">
        <v>19</v>
      </c>
      <c r="G11" s="38"/>
      <c r="H11" s="38"/>
      <c r="I11" s="149" t="s">
        <v>20</v>
      </c>
      <c r="J11" s="133" t="s">
        <v>19</v>
      </c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4" t="s">
        <v>21</v>
      </c>
      <c r="E12" s="38"/>
      <c r="F12" s="133" t="s">
        <v>22</v>
      </c>
      <c r="G12" s="38"/>
      <c r="H12" s="38"/>
      <c r="I12" s="149" t="s">
        <v>23</v>
      </c>
      <c r="J12" s="150" t="str">
        <f>'Rekapitulace stavby'!AN8</f>
        <v>6. 1. 2020</v>
      </c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6"/>
      <c r="J13" s="38"/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4" t="s">
        <v>25</v>
      </c>
      <c r="E14" s="38"/>
      <c r="F14" s="38"/>
      <c r="G14" s="38"/>
      <c r="H14" s="38"/>
      <c r="I14" s="149" t="s">
        <v>26</v>
      </c>
      <c r="J14" s="133" t="str">
        <f>IF('Rekapitulace stavby'!AN10="","",'Rekapitulace stavby'!AN10)</f>
        <v/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9" t="s">
        <v>28</v>
      </c>
      <c r="J15" s="133" t="str">
        <f>IF('Rekapitulace stavby'!AN11="","",'Rekapitulace stavby'!AN11)</f>
        <v/>
      </c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6"/>
      <c r="J16" s="38"/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4" t="s">
        <v>29</v>
      </c>
      <c r="E17" s="38"/>
      <c r="F17" s="38"/>
      <c r="G17" s="38"/>
      <c r="H17" s="38"/>
      <c r="I17" s="149" t="s">
        <v>26</v>
      </c>
      <c r="J17" s="33" t="str">
        <f>'Rekapitulace stavby'!AN13</f>
        <v>Vyplň údaj</v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9" t="s">
        <v>28</v>
      </c>
      <c r="J18" s="33" t="str">
        <f>'Rekapitulace stavby'!AN14</f>
        <v>Vyplň údaj</v>
      </c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6"/>
      <c r="J19" s="38"/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4" t="s">
        <v>31</v>
      </c>
      <c r="E20" s="38"/>
      <c r="F20" s="38"/>
      <c r="G20" s="38"/>
      <c r="H20" s="38"/>
      <c r="I20" s="149" t="s">
        <v>26</v>
      </c>
      <c r="J20" s="133" t="s">
        <v>19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9" t="s">
        <v>28</v>
      </c>
      <c r="J21" s="133" t="s">
        <v>19</v>
      </c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6"/>
      <c r="J22" s="38"/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4" t="s">
        <v>34</v>
      </c>
      <c r="E23" s="38"/>
      <c r="F23" s="38"/>
      <c r="G23" s="38"/>
      <c r="H23" s="38"/>
      <c r="I23" s="149" t="s">
        <v>26</v>
      </c>
      <c r="J23" s="133" t="s">
        <v>19</v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3" t="s">
        <v>1734</v>
      </c>
      <c r="F24" s="38"/>
      <c r="G24" s="38"/>
      <c r="H24" s="38"/>
      <c r="I24" s="149" t="s">
        <v>28</v>
      </c>
      <c r="J24" s="133" t="s">
        <v>19</v>
      </c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6"/>
      <c r="J25" s="38"/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4" t="s">
        <v>35</v>
      </c>
      <c r="E26" s="38"/>
      <c r="F26" s="38"/>
      <c r="G26" s="38"/>
      <c r="H26" s="38"/>
      <c r="I26" s="146"/>
      <c r="J26" s="38"/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83.25" customHeight="1">
      <c r="A27" s="151"/>
      <c r="B27" s="152"/>
      <c r="C27" s="151"/>
      <c r="D27" s="151"/>
      <c r="E27" s="153" t="s">
        <v>36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6"/>
      <c r="E29" s="156"/>
      <c r="F29" s="156"/>
      <c r="G29" s="156"/>
      <c r="H29" s="156"/>
      <c r="I29" s="157"/>
      <c r="J29" s="156"/>
      <c r="K29" s="156"/>
      <c r="L29" s="14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8" t="s">
        <v>37</v>
      </c>
      <c r="E30" s="38"/>
      <c r="F30" s="38"/>
      <c r="G30" s="38"/>
      <c r="H30" s="38"/>
      <c r="I30" s="146"/>
      <c r="J30" s="159">
        <f>ROUND(J84, 2)</f>
        <v>0</v>
      </c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0" t="s">
        <v>39</v>
      </c>
      <c r="G32" s="38"/>
      <c r="H32" s="38"/>
      <c r="I32" s="161" t="s">
        <v>38</v>
      </c>
      <c r="J32" s="160" t="s">
        <v>40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2" t="s">
        <v>41</v>
      </c>
      <c r="E33" s="144" t="s">
        <v>42</v>
      </c>
      <c r="F33" s="163">
        <f>ROUND((SUM(BE84:BE129)),  2)</f>
        <v>0</v>
      </c>
      <c r="G33" s="38"/>
      <c r="H33" s="38"/>
      <c r="I33" s="164">
        <v>0.20999999999999999</v>
      </c>
      <c r="J33" s="163">
        <f>ROUND(((SUM(BE84:BE129))*I33),  2)</f>
        <v>0</v>
      </c>
      <c r="K33" s="38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4" t="s">
        <v>43</v>
      </c>
      <c r="F34" s="163">
        <f>ROUND((SUM(BF84:BF129)),  2)</f>
        <v>0</v>
      </c>
      <c r="G34" s="38"/>
      <c r="H34" s="38"/>
      <c r="I34" s="164">
        <v>0.14999999999999999</v>
      </c>
      <c r="J34" s="163">
        <f>ROUND(((SUM(BF84:BF129))*I34),  2)</f>
        <v>0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4" t="s">
        <v>44</v>
      </c>
      <c r="F35" s="163">
        <f>ROUND((SUM(BG84:BG129)),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45</v>
      </c>
      <c r="F36" s="163">
        <f>ROUND((SUM(BH84:BH129)),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46</v>
      </c>
      <c r="F37" s="163">
        <f>ROUND((SUM(BI84:BI129)),  2)</f>
        <v>0</v>
      </c>
      <c r="G37" s="38"/>
      <c r="H37" s="38"/>
      <c r="I37" s="164">
        <v>0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6"/>
      <c r="J38" s="38"/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5"/>
      <c r="D39" s="166" t="s">
        <v>47</v>
      </c>
      <c r="E39" s="167"/>
      <c r="F39" s="167"/>
      <c r="G39" s="168" t="s">
        <v>48</v>
      </c>
      <c r="H39" s="169" t="s">
        <v>49</v>
      </c>
      <c r="I39" s="170"/>
      <c r="J39" s="171">
        <f>SUM(J30:J37)</f>
        <v>0</v>
      </c>
      <c r="K39" s="172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73"/>
      <c r="C40" s="174"/>
      <c r="D40" s="174"/>
      <c r="E40" s="174"/>
      <c r="F40" s="174"/>
      <c r="G40" s="174"/>
      <c r="H40" s="174"/>
      <c r="I40" s="175"/>
      <c r="J40" s="174"/>
      <c r="K40" s="174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76"/>
      <c r="C44" s="177"/>
      <c r="D44" s="177"/>
      <c r="E44" s="177"/>
      <c r="F44" s="177"/>
      <c r="G44" s="177"/>
      <c r="H44" s="177"/>
      <c r="I44" s="178"/>
      <c r="J44" s="177"/>
      <c r="K44" s="177"/>
      <c r="L44" s="14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129</v>
      </c>
      <c r="D45" s="40"/>
      <c r="E45" s="40"/>
      <c r="F45" s="40"/>
      <c r="G45" s="40"/>
      <c r="H45" s="40"/>
      <c r="I45" s="146"/>
      <c r="J45" s="40"/>
      <c r="K45" s="40"/>
      <c r="L45" s="14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46"/>
      <c r="J46" s="40"/>
      <c r="K46" s="40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9" t="str">
        <f>E7</f>
        <v>Revitalizace ulice Nádražní</v>
      </c>
      <c r="F48" s="32"/>
      <c r="G48" s="32"/>
      <c r="H48" s="32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125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801 - Sadové úpravy</v>
      </c>
      <c r="F50" s="40"/>
      <c r="G50" s="40"/>
      <c r="H50" s="40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46"/>
      <c r="J51" s="40"/>
      <c r="K51" s="40"/>
      <c r="L51" s="14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ul. Nádražní</v>
      </c>
      <c r="G52" s="40"/>
      <c r="H52" s="40"/>
      <c r="I52" s="149" t="s">
        <v>23</v>
      </c>
      <c r="J52" s="72" t="str">
        <f>IF(J12="","",J12)</f>
        <v>6. 1. 2020</v>
      </c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149" t="s">
        <v>31</v>
      </c>
      <c r="J54" s="36" t="str">
        <f>E21</f>
        <v>BENEPRO, a.s.</v>
      </c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40.0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149" t="s">
        <v>34</v>
      </c>
      <c r="J55" s="36" t="str">
        <f>E24</f>
        <v>ZELENÝ PROSTOR s.r.o. - Ing.Dawid Rusz</v>
      </c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46"/>
      <c r="J56" s="40"/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80" t="s">
        <v>130</v>
      </c>
      <c r="D57" s="181"/>
      <c r="E57" s="181"/>
      <c r="F57" s="181"/>
      <c r="G57" s="181"/>
      <c r="H57" s="181"/>
      <c r="I57" s="182"/>
      <c r="J57" s="183" t="s">
        <v>131</v>
      </c>
      <c r="K57" s="181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46"/>
      <c r="J58" s="40"/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84" t="s">
        <v>69</v>
      </c>
      <c r="D59" s="40"/>
      <c r="E59" s="40"/>
      <c r="F59" s="40"/>
      <c r="G59" s="40"/>
      <c r="H59" s="40"/>
      <c r="I59" s="146"/>
      <c r="J59" s="102">
        <f>J84</f>
        <v>0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132</v>
      </c>
    </row>
    <row r="60" s="9" customFormat="1" ht="24.96" customHeight="1">
      <c r="A60" s="9"/>
      <c r="B60" s="185"/>
      <c r="C60" s="186"/>
      <c r="D60" s="187" t="s">
        <v>1735</v>
      </c>
      <c r="E60" s="188"/>
      <c r="F60" s="188"/>
      <c r="G60" s="188"/>
      <c r="H60" s="188"/>
      <c r="I60" s="189"/>
      <c r="J60" s="190">
        <f>J85</f>
        <v>0</v>
      </c>
      <c r="K60" s="186"/>
      <c r="L60" s="19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92"/>
      <c r="C61" s="125"/>
      <c r="D61" s="193" t="s">
        <v>1736</v>
      </c>
      <c r="E61" s="194"/>
      <c r="F61" s="194"/>
      <c r="G61" s="194"/>
      <c r="H61" s="194"/>
      <c r="I61" s="195"/>
      <c r="J61" s="196">
        <f>J86</f>
        <v>0</v>
      </c>
      <c r="K61" s="125"/>
      <c r="L61" s="19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92"/>
      <c r="C62" s="125"/>
      <c r="D62" s="193" t="s">
        <v>1737</v>
      </c>
      <c r="E62" s="194"/>
      <c r="F62" s="194"/>
      <c r="G62" s="194"/>
      <c r="H62" s="194"/>
      <c r="I62" s="195"/>
      <c r="J62" s="196">
        <f>J90</f>
        <v>0</v>
      </c>
      <c r="K62" s="125"/>
      <c r="L62" s="19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92"/>
      <c r="C63" s="125"/>
      <c r="D63" s="193" t="s">
        <v>1738</v>
      </c>
      <c r="E63" s="194"/>
      <c r="F63" s="194"/>
      <c r="G63" s="194"/>
      <c r="H63" s="194"/>
      <c r="I63" s="195"/>
      <c r="J63" s="196">
        <f>J110</f>
        <v>0</v>
      </c>
      <c r="K63" s="125"/>
      <c r="L63" s="19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92"/>
      <c r="C64" s="125"/>
      <c r="D64" s="193" t="s">
        <v>1739</v>
      </c>
      <c r="E64" s="194"/>
      <c r="F64" s="194"/>
      <c r="G64" s="194"/>
      <c r="H64" s="194"/>
      <c r="I64" s="195"/>
      <c r="J64" s="196">
        <f>J123</f>
        <v>0</v>
      </c>
      <c r="K64" s="125"/>
      <c r="L64" s="19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175"/>
      <c r="J66" s="60"/>
      <c r="K66" s="6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178"/>
      <c r="J70" s="62"/>
      <c r="K70" s="62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146</v>
      </c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9" t="str">
        <f>E7</f>
        <v>Revitalizace ulice Nádražní</v>
      </c>
      <c r="F74" s="32"/>
      <c r="G74" s="32"/>
      <c r="H74" s="32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125</v>
      </c>
      <c r="D75" s="40"/>
      <c r="E75" s="40"/>
      <c r="F75" s="40"/>
      <c r="G75" s="40"/>
      <c r="H75" s="40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 801 - Sadové úpravy</v>
      </c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ul. Nádražní</v>
      </c>
      <c r="G78" s="40"/>
      <c r="H78" s="40"/>
      <c r="I78" s="149" t="s">
        <v>23</v>
      </c>
      <c r="J78" s="72" t="str">
        <f>IF(J12="","",J12)</f>
        <v>6. 1. 2020</v>
      </c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149" t="s">
        <v>31</v>
      </c>
      <c r="J80" s="36" t="str">
        <f>E21</f>
        <v>BENEPRO, a.s.</v>
      </c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40.0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149" t="s">
        <v>34</v>
      </c>
      <c r="J81" s="36" t="str">
        <f>E24</f>
        <v>ZELENÝ PROSTOR s.r.o. - Ing.Dawid Rusz</v>
      </c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98"/>
      <c r="B83" s="199"/>
      <c r="C83" s="200" t="s">
        <v>147</v>
      </c>
      <c r="D83" s="201" t="s">
        <v>56</v>
      </c>
      <c r="E83" s="201" t="s">
        <v>52</v>
      </c>
      <c r="F83" s="201" t="s">
        <v>53</v>
      </c>
      <c r="G83" s="201" t="s">
        <v>148</v>
      </c>
      <c r="H83" s="201" t="s">
        <v>149</v>
      </c>
      <c r="I83" s="202" t="s">
        <v>150</v>
      </c>
      <c r="J83" s="201" t="s">
        <v>131</v>
      </c>
      <c r="K83" s="203" t="s">
        <v>151</v>
      </c>
      <c r="L83" s="204"/>
      <c r="M83" s="92" t="s">
        <v>19</v>
      </c>
      <c r="N83" s="93" t="s">
        <v>41</v>
      </c>
      <c r="O83" s="93" t="s">
        <v>152</v>
      </c>
      <c r="P83" s="93" t="s">
        <v>153</v>
      </c>
      <c r="Q83" s="93" t="s">
        <v>154</v>
      </c>
      <c r="R83" s="93" t="s">
        <v>155</v>
      </c>
      <c r="S83" s="93" t="s">
        <v>156</v>
      </c>
      <c r="T83" s="94" t="s">
        <v>157</v>
      </c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</row>
    <row r="84" s="2" customFormat="1" ht="22.8" customHeight="1">
      <c r="A84" s="38"/>
      <c r="B84" s="39"/>
      <c r="C84" s="99" t="s">
        <v>158</v>
      </c>
      <c r="D84" s="40"/>
      <c r="E84" s="40"/>
      <c r="F84" s="40"/>
      <c r="G84" s="40"/>
      <c r="H84" s="40"/>
      <c r="I84" s="146"/>
      <c r="J84" s="205">
        <f>BK84</f>
        <v>0</v>
      </c>
      <c r="K84" s="40"/>
      <c r="L84" s="44"/>
      <c r="M84" s="95"/>
      <c r="N84" s="206"/>
      <c r="O84" s="96"/>
      <c r="P84" s="207">
        <f>P85</f>
        <v>0</v>
      </c>
      <c r="Q84" s="96"/>
      <c r="R84" s="207">
        <f>R85</f>
        <v>0</v>
      </c>
      <c r="S84" s="96"/>
      <c r="T84" s="208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132</v>
      </c>
      <c r="BK84" s="209">
        <f>BK85</f>
        <v>0</v>
      </c>
    </row>
    <row r="85" s="12" customFormat="1" ht="25.92" customHeight="1">
      <c r="A85" s="12"/>
      <c r="B85" s="210"/>
      <c r="C85" s="211"/>
      <c r="D85" s="212" t="s">
        <v>70</v>
      </c>
      <c r="E85" s="213" t="s">
        <v>159</v>
      </c>
      <c r="F85" s="213" t="s">
        <v>159</v>
      </c>
      <c r="G85" s="211"/>
      <c r="H85" s="211"/>
      <c r="I85" s="214"/>
      <c r="J85" s="215">
        <f>BK85</f>
        <v>0</v>
      </c>
      <c r="K85" s="211"/>
      <c r="L85" s="216"/>
      <c r="M85" s="217"/>
      <c r="N85" s="218"/>
      <c r="O85" s="218"/>
      <c r="P85" s="219">
        <f>P86+P90+P110+P123</f>
        <v>0</v>
      </c>
      <c r="Q85" s="218"/>
      <c r="R85" s="219">
        <f>R86+R90+R110+R123</f>
        <v>0</v>
      </c>
      <c r="S85" s="218"/>
      <c r="T85" s="220">
        <f>T86+T90+T110+T123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21" t="s">
        <v>78</v>
      </c>
      <c r="AT85" s="222" t="s">
        <v>70</v>
      </c>
      <c r="AU85" s="222" t="s">
        <v>71</v>
      </c>
      <c r="AY85" s="221" t="s">
        <v>161</v>
      </c>
      <c r="BK85" s="223">
        <f>BK86+BK90+BK110+BK123</f>
        <v>0</v>
      </c>
    </row>
    <row r="86" s="12" customFormat="1" ht="22.8" customHeight="1">
      <c r="A86" s="12"/>
      <c r="B86" s="210"/>
      <c r="C86" s="211"/>
      <c r="D86" s="212" t="s">
        <v>70</v>
      </c>
      <c r="E86" s="224" t="s">
        <v>1740</v>
      </c>
      <c r="F86" s="224" t="s">
        <v>162</v>
      </c>
      <c r="G86" s="211"/>
      <c r="H86" s="211"/>
      <c r="I86" s="214"/>
      <c r="J86" s="225">
        <f>BK86</f>
        <v>0</v>
      </c>
      <c r="K86" s="211"/>
      <c r="L86" s="216"/>
      <c r="M86" s="217"/>
      <c r="N86" s="218"/>
      <c r="O86" s="218"/>
      <c r="P86" s="219">
        <f>SUM(P87:P89)</f>
        <v>0</v>
      </c>
      <c r="Q86" s="218"/>
      <c r="R86" s="219">
        <f>SUM(R87:R89)</f>
        <v>0</v>
      </c>
      <c r="S86" s="218"/>
      <c r="T86" s="220">
        <f>SUM(T87:T89)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21" t="s">
        <v>78</v>
      </c>
      <c r="AT86" s="222" t="s">
        <v>70</v>
      </c>
      <c r="AU86" s="222" t="s">
        <v>78</v>
      </c>
      <c r="AY86" s="221" t="s">
        <v>161</v>
      </c>
      <c r="BK86" s="223">
        <f>SUM(BK87:BK89)</f>
        <v>0</v>
      </c>
    </row>
    <row r="87" s="2" customFormat="1" ht="16.5" customHeight="1">
      <c r="A87" s="38"/>
      <c r="B87" s="39"/>
      <c r="C87" s="226" t="s">
        <v>78</v>
      </c>
      <c r="D87" s="226" t="s">
        <v>163</v>
      </c>
      <c r="E87" s="227" t="s">
        <v>1741</v>
      </c>
      <c r="F87" s="228" t="s">
        <v>1742</v>
      </c>
      <c r="G87" s="229" t="s">
        <v>166</v>
      </c>
      <c r="H87" s="230">
        <v>1936.4000000000001</v>
      </c>
      <c r="I87" s="231"/>
      <c r="J87" s="232">
        <f>ROUND(I87*H87,2)</f>
        <v>0</v>
      </c>
      <c r="K87" s="228" t="s">
        <v>19</v>
      </c>
      <c r="L87" s="44"/>
      <c r="M87" s="233" t="s">
        <v>19</v>
      </c>
      <c r="N87" s="234" t="s">
        <v>42</v>
      </c>
      <c r="O87" s="84"/>
      <c r="P87" s="235">
        <f>O87*H87</f>
        <v>0</v>
      </c>
      <c r="Q87" s="235">
        <v>0</v>
      </c>
      <c r="R87" s="235">
        <f>Q87*H87</f>
        <v>0</v>
      </c>
      <c r="S87" s="235">
        <v>0</v>
      </c>
      <c r="T87" s="23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37" t="s">
        <v>168</v>
      </c>
      <c r="AT87" s="237" t="s">
        <v>163</v>
      </c>
      <c r="AU87" s="237" t="s">
        <v>80</v>
      </c>
      <c r="AY87" s="17" t="s">
        <v>161</v>
      </c>
      <c r="BE87" s="238">
        <f>IF(N87="základní",J87,0)</f>
        <v>0</v>
      </c>
      <c r="BF87" s="238">
        <f>IF(N87="snížená",J87,0)</f>
        <v>0</v>
      </c>
      <c r="BG87" s="238">
        <f>IF(N87="zákl. přenesená",J87,0)</f>
        <v>0</v>
      </c>
      <c r="BH87" s="238">
        <f>IF(N87="sníž. přenesená",J87,0)</f>
        <v>0</v>
      </c>
      <c r="BI87" s="238">
        <f>IF(N87="nulová",J87,0)</f>
        <v>0</v>
      </c>
      <c r="BJ87" s="17" t="s">
        <v>78</v>
      </c>
      <c r="BK87" s="238">
        <f>ROUND(I87*H87,2)</f>
        <v>0</v>
      </c>
      <c r="BL87" s="17" t="s">
        <v>168</v>
      </c>
      <c r="BM87" s="237" t="s">
        <v>1743</v>
      </c>
    </row>
    <row r="88" s="2" customFormat="1" ht="16.5" customHeight="1">
      <c r="A88" s="38"/>
      <c r="B88" s="39"/>
      <c r="C88" s="275" t="s">
        <v>80</v>
      </c>
      <c r="D88" s="275" t="s">
        <v>305</v>
      </c>
      <c r="E88" s="276" t="s">
        <v>78</v>
      </c>
      <c r="F88" s="277" t="s">
        <v>1744</v>
      </c>
      <c r="G88" s="278" t="s">
        <v>201</v>
      </c>
      <c r="H88" s="279">
        <v>327</v>
      </c>
      <c r="I88" s="280"/>
      <c r="J88" s="281">
        <f>ROUND(I88*H88,2)</f>
        <v>0</v>
      </c>
      <c r="K88" s="277" t="s">
        <v>19</v>
      </c>
      <c r="L88" s="282"/>
      <c r="M88" s="283" t="s">
        <v>19</v>
      </c>
      <c r="N88" s="284" t="s">
        <v>42</v>
      </c>
      <c r="O88" s="84"/>
      <c r="P88" s="235">
        <f>O88*H88</f>
        <v>0</v>
      </c>
      <c r="Q88" s="235">
        <v>0</v>
      </c>
      <c r="R88" s="235">
        <f>Q88*H88</f>
        <v>0</v>
      </c>
      <c r="S88" s="235">
        <v>0</v>
      </c>
      <c r="T88" s="23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37" t="s">
        <v>213</v>
      </c>
      <c r="AT88" s="237" t="s">
        <v>305</v>
      </c>
      <c r="AU88" s="237" t="s">
        <v>80</v>
      </c>
      <c r="AY88" s="17" t="s">
        <v>161</v>
      </c>
      <c r="BE88" s="238">
        <f>IF(N88="základní",J88,0)</f>
        <v>0</v>
      </c>
      <c r="BF88" s="238">
        <f>IF(N88="snížená",J88,0)</f>
        <v>0</v>
      </c>
      <c r="BG88" s="238">
        <f>IF(N88="zákl. přenesená",J88,0)</f>
        <v>0</v>
      </c>
      <c r="BH88" s="238">
        <f>IF(N88="sníž. přenesená",J88,0)</f>
        <v>0</v>
      </c>
      <c r="BI88" s="238">
        <f>IF(N88="nulová",J88,0)</f>
        <v>0</v>
      </c>
      <c r="BJ88" s="17" t="s">
        <v>78</v>
      </c>
      <c r="BK88" s="238">
        <f>ROUND(I88*H88,2)</f>
        <v>0</v>
      </c>
      <c r="BL88" s="17" t="s">
        <v>168</v>
      </c>
      <c r="BM88" s="237" t="s">
        <v>1745</v>
      </c>
    </row>
    <row r="89" s="2" customFormat="1" ht="16.5" customHeight="1">
      <c r="A89" s="38"/>
      <c r="B89" s="39"/>
      <c r="C89" s="226" t="s">
        <v>187</v>
      </c>
      <c r="D89" s="226" t="s">
        <v>163</v>
      </c>
      <c r="E89" s="227" t="s">
        <v>80</v>
      </c>
      <c r="F89" s="228" t="s">
        <v>1746</v>
      </c>
      <c r="G89" s="229" t="s">
        <v>201</v>
      </c>
      <c r="H89" s="230">
        <v>327</v>
      </c>
      <c r="I89" s="231"/>
      <c r="J89" s="232">
        <f>ROUND(I89*H89,2)</f>
        <v>0</v>
      </c>
      <c r="K89" s="228" t="s">
        <v>19</v>
      </c>
      <c r="L89" s="44"/>
      <c r="M89" s="233" t="s">
        <v>19</v>
      </c>
      <c r="N89" s="234" t="s">
        <v>42</v>
      </c>
      <c r="O89" s="84"/>
      <c r="P89" s="235">
        <f>O89*H89</f>
        <v>0</v>
      </c>
      <c r="Q89" s="235">
        <v>0</v>
      </c>
      <c r="R89" s="235">
        <f>Q89*H89</f>
        <v>0</v>
      </c>
      <c r="S89" s="235">
        <v>0</v>
      </c>
      <c r="T89" s="23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37" t="s">
        <v>168</v>
      </c>
      <c r="AT89" s="237" t="s">
        <v>163</v>
      </c>
      <c r="AU89" s="237" t="s">
        <v>80</v>
      </c>
      <c r="AY89" s="17" t="s">
        <v>161</v>
      </c>
      <c r="BE89" s="238">
        <f>IF(N89="základní",J89,0)</f>
        <v>0</v>
      </c>
      <c r="BF89" s="238">
        <f>IF(N89="snížená",J89,0)</f>
        <v>0</v>
      </c>
      <c r="BG89" s="238">
        <f>IF(N89="zákl. přenesená",J89,0)</f>
        <v>0</v>
      </c>
      <c r="BH89" s="238">
        <f>IF(N89="sníž. přenesená",J89,0)</f>
        <v>0</v>
      </c>
      <c r="BI89" s="238">
        <f>IF(N89="nulová",J89,0)</f>
        <v>0</v>
      </c>
      <c r="BJ89" s="17" t="s">
        <v>78</v>
      </c>
      <c r="BK89" s="238">
        <f>ROUND(I89*H89,2)</f>
        <v>0</v>
      </c>
      <c r="BL89" s="17" t="s">
        <v>168</v>
      </c>
      <c r="BM89" s="237" t="s">
        <v>1747</v>
      </c>
    </row>
    <row r="90" s="12" customFormat="1" ht="22.8" customHeight="1">
      <c r="A90" s="12"/>
      <c r="B90" s="210"/>
      <c r="C90" s="211"/>
      <c r="D90" s="212" t="s">
        <v>70</v>
      </c>
      <c r="E90" s="224" t="s">
        <v>1748</v>
      </c>
      <c r="F90" s="224" t="s">
        <v>1749</v>
      </c>
      <c r="G90" s="211"/>
      <c r="H90" s="211"/>
      <c r="I90" s="214"/>
      <c r="J90" s="225">
        <f>BK90</f>
        <v>0</v>
      </c>
      <c r="K90" s="211"/>
      <c r="L90" s="216"/>
      <c r="M90" s="217"/>
      <c r="N90" s="218"/>
      <c r="O90" s="218"/>
      <c r="P90" s="219">
        <f>SUM(P91:P109)</f>
        <v>0</v>
      </c>
      <c r="Q90" s="218"/>
      <c r="R90" s="219">
        <f>SUM(R91:R109)</f>
        <v>0</v>
      </c>
      <c r="S90" s="218"/>
      <c r="T90" s="220">
        <f>SUM(T91:T109)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1" t="s">
        <v>78</v>
      </c>
      <c r="AT90" s="222" t="s">
        <v>70</v>
      </c>
      <c r="AU90" s="222" t="s">
        <v>78</v>
      </c>
      <c r="AY90" s="221" t="s">
        <v>161</v>
      </c>
      <c r="BK90" s="223">
        <f>SUM(BK91:BK109)</f>
        <v>0</v>
      </c>
    </row>
    <row r="91" s="2" customFormat="1" ht="16.5" customHeight="1">
      <c r="A91" s="38"/>
      <c r="B91" s="39"/>
      <c r="C91" s="226" t="s">
        <v>168</v>
      </c>
      <c r="D91" s="226" t="s">
        <v>163</v>
      </c>
      <c r="E91" s="227" t="s">
        <v>1750</v>
      </c>
      <c r="F91" s="228" t="s">
        <v>1751</v>
      </c>
      <c r="G91" s="229" t="s">
        <v>210</v>
      </c>
      <c r="H91" s="230">
        <v>22</v>
      </c>
      <c r="I91" s="231"/>
      <c r="J91" s="232">
        <f>ROUND(I91*H91,2)</f>
        <v>0</v>
      </c>
      <c r="K91" s="228" t="s">
        <v>19</v>
      </c>
      <c r="L91" s="44"/>
      <c r="M91" s="233" t="s">
        <v>19</v>
      </c>
      <c r="N91" s="234" t="s">
        <v>42</v>
      </c>
      <c r="O91" s="84"/>
      <c r="P91" s="235">
        <f>O91*H91</f>
        <v>0</v>
      </c>
      <c r="Q91" s="235">
        <v>0</v>
      </c>
      <c r="R91" s="235">
        <f>Q91*H91</f>
        <v>0</v>
      </c>
      <c r="S91" s="235">
        <v>0</v>
      </c>
      <c r="T91" s="23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37" t="s">
        <v>168</v>
      </c>
      <c r="AT91" s="237" t="s">
        <v>163</v>
      </c>
      <c r="AU91" s="237" t="s">
        <v>80</v>
      </c>
      <c r="AY91" s="17" t="s">
        <v>161</v>
      </c>
      <c r="BE91" s="238">
        <f>IF(N91="základní",J91,0)</f>
        <v>0</v>
      </c>
      <c r="BF91" s="238">
        <f>IF(N91="snížená",J91,0)</f>
        <v>0</v>
      </c>
      <c r="BG91" s="238">
        <f>IF(N91="zákl. přenesená",J91,0)</f>
        <v>0</v>
      </c>
      <c r="BH91" s="238">
        <f>IF(N91="sníž. přenesená",J91,0)</f>
        <v>0</v>
      </c>
      <c r="BI91" s="238">
        <f>IF(N91="nulová",J91,0)</f>
        <v>0</v>
      </c>
      <c r="BJ91" s="17" t="s">
        <v>78</v>
      </c>
      <c r="BK91" s="238">
        <f>ROUND(I91*H91,2)</f>
        <v>0</v>
      </c>
      <c r="BL91" s="17" t="s">
        <v>168</v>
      </c>
      <c r="BM91" s="237" t="s">
        <v>1752</v>
      </c>
    </row>
    <row r="92" s="2" customFormat="1" ht="16.5" customHeight="1">
      <c r="A92" s="38"/>
      <c r="B92" s="39"/>
      <c r="C92" s="226" t="s">
        <v>194</v>
      </c>
      <c r="D92" s="226" t="s">
        <v>163</v>
      </c>
      <c r="E92" s="227" t="s">
        <v>1753</v>
      </c>
      <c r="F92" s="228" t="s">
        <v>1754</v>
      </c>
      <c r="G92" s="229" t="s">
        <v>166</v>
      </c>
      <c r="H92" s="230">
        <v>22</v>
      </c>
      <c r="I92" s="231"/>
      <c r="J92" s="232">
        <f>ROUND(I92*H92,2)</f>
        <v>0</v>
      </c>
      <c r="K92" s="228" t="s">
        <v>19</v>
      </c>
      <c r="L92" s="44"/>
      <c r="M92" s="233" t="s">
        <v>19</v>
      </c>
      <c r="N92" s="234" t="s">
        <v>42</v>
      </c>
      <c r="O92" s="84"/>
      <c r="P92" s="235">
        <f>O92*H92</f>
        <v>0</v>
      </c>
      <c r="Q92" s="235">
        <v>0</v>
      </c>
      <c r="R92" s="235">
        <f>Q92*H92</f>
        <v>0</v>
      </c>
      <c r="S92" s="235">
        <v>0</v>
      </c>
      <c r="T92" s="23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37" t="s">
        <v>168</v>
      </c>
      <c r="AT92" s="237" t="s">
        <v>163</v>
      </c>
      <c r="AU92" s="237" t="s">
        <v>80</v>
      </c>
      <c r="AY92" s="17" t="s">
        <v>161</v>
      </c>
      <c r="BE92" s="238">
        <f>IF(N92="základní",J92,0)</f>
        <v>0</v>
      </c>
      <c r="BF92" s="238">
        <f>IF(N92="snížená",J92,0)</f>
        <v>0</v>
      </c>
      <c r="BG92" s="238">
        <f>IF(N92="zákl. přenesená",J92,0)</f>
        <v>0</v>
      </c>
      <c r="BH92" s="238">
        <f>IF(N92="sníž. přenesená",J92,0)</f>
        <v>0</v>
      </c>
      <c r="BI92" s="238">
        <f>IF(N92="nulová",J92,0)</f>
        <v>0</v>
      </c>
      <c r="BJ92" s="17" t="s">
        <v>78</v>
      </c>
      <c r="BK92" s="238">
        <f>ROUND(I92*H92,2)</f>
        <v>0</v>
      </c>
      <c r="BL92" s="17" t="s">
        <v>168</v>
      </c>
      <c r="BM92" s="237" t="s">
        <v>1755</v>
      </c>
    </row>
    <row r="93" s="2" customFormat="1" ht="21.75" customHeight="1">
      <c r="A93" s="38"/>
      <c r="B93" s="39"/>
      <c r="C93" s="226" t="s">
        <v>198</v>
      </c>
      <c r="D93" s="226" t="s">
        <v>163</v>
      </c>
      <c r="E93" s="227" t="s">
        <v>1756</v>
      </c>
      <c r="F93" s="228" t="s">
        <v>1757</v>
      </c>
      <c r="G93" s="229" t="s">
        <v>1758</v>
      </c>
      <c r="H93" s="230">
        <v>4912</v>
      </c>
      <c r="I93" s="231"/>
      <c r="J93" s="232">
        <f>ROUND(I93*H93,2)</f>
        <v>0</v>
      </c>
      <c r="K93" s="228" t="s">
        <v>19</v>
      </c>
      <c r="L93" s="44"/>
      <c r="M93" s="233" t="s">
        <v>19</v>
      </c>
      <c r="N93" s="234" t="s">
        <v>42</v>
      </c>
      <c r="O93" s="84"/>
      <c r="P93" s="235">
        <f>O93*H93</f>
        <v>0</v>
      </c>
      <c r="Q93" s="235">
        <v>0</v>
      </c>
      <c r="R93" s="235">
        <f>Q93*H93</f>
        <v>0</v>
      </c>
      <c r="S93" s="235">
        <v>0</v>
      </c>
      <c r="T93" s="23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7" t="s">
        <v>168</v>
      </c>
      <c r="AT93" s="237" t="s">
        <v>163</v>
      </c>
      <c r="AU93" s="237" t="s">
        <v>80</v>
      </c>
      <c r="AY93" s="17" t="s">
        <v>161</v>
      </c>
      <c r="BE93" s="238">
        <f>IF(N93="základní",J93,0)</f>
        <v>0</v>
      </c>
      <c r="BF93" s="238">
        <f>IF(N93="snížená",J93,0)</f>
        <v>0</v>
      </c>
      <c r="BG93" s="238">
        <f>IF(N93="zákl. přenesená",J93,0)</f>
        <v>0</v>
      </c>
      <c r="BH93" s="238">
        <f>IF(N93="sníž. přenesená",J93,0)</f>
        <v>0</v>
      </c>
      <c r="BI93" s="238">
        <f>IF(N93="nulová",J93,0)</f>
        <v>0</v>
      </c>
      <c r="BJ93" s="17" t="s">
        <v>78</v>
      </c>
      <c r="BK93" s="238">
        <f>ROUND(I93*H93,2)</f>
        <v>0</v>
      </c>
      <c r="BL93" s="17" t="s">
        <v>168</v>
      </c>
      <c r="BM93" s="237" t="s">
        <v>1759</v>
      </c>
    </row>
    <row r="94" s="2" customFormat="1" ht="21.75" customHeight="1">
      <c r="A94" s="38"/>
      <c r="B94" s="39"/>
      <c r="C94" s="226" t="s">
        <v>207</v>
      </c>
      <c r="D94" s="226" t="s">
        <v>163</v>
      </c>
      <c r="E94" s="227" t="s">
        <v>1760</v>
      </c>
      <c r="F94" s="228" t="s">
        <v>1761</v>
      </c>
      <c r="G94" s="229" t="s">
        <v>1758</v>
      </c>
      <c r="H94" s="230">
        <v>13</v>
      </c>
      <c r="I94" s="231"/>
      <c r="J94" s="232">
        <f>ROUND(I94*H94,2)</f>
        <v>0</v>
      </c>
      <c r="K94" s="228" t="s">
        <v>19</v>
      </c>
      <c r="L94" s="44"/>
      <c r="M94" s="233" t="s">
        <v>19</v>
      </c>
      <c r="N94" s="234" t="s">
        <v>42</v>
      </c>
      <c r="O94" s="84"/>
      <c r="P94" s="235">
        <f>O94*H94</f>
        <v>0</v>
      </c>
      <c r="Q94" s="235">
        <v>0</v>
      </c>
      <c r="R94" s="235">
        <f>Q94*H94</f>
        <v>0</v>
      </c>
      <c r="S94" s="235">
        <v>0</v>
      </c>
      <c r="T94" s="23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37" t="s">
        <v>168</v>
      </c>
      <c r="AT94" s="237" t="s">
        <v>163</v>
      </c>
      <c r="AU94" s="237" t="s">
        <v>80</v>
      </c>
      <c r="AY94" s="17" t="s">
        <v>161</v>
      </c>
      <c r="BE94" s="238">
        <f>IF(N94="základní",J94,0)</f>
        <v>0</v>
      </c>
      <c r="BF94" s="238">
        <f>IF(N94="snížená",J94,0)</f>
        <v>0</v>
      </c>
      <c r="BG94" s="238">
        <f>IF(N94="zákl. přenesená",J94,0)</f>
        <v>0</v>
      </c>
      <c r="BH94" s="238">
        <f>IF(N94="sníž. přenesená",J94,0)</f>
        <v>0</v>
      </c>
      <c r="BI94" s="238">
        <f>IF(N94="nulová",J94,0)</f>
        <v>0</v>
      </c>
      <c r="BJ94" s="17" t="s">
        <v>78</v>
      </c>
      <c r="BK94" s="238">
        <f>ROUND(I94*H94,2)</f>
        <v>0</v>
      </c>
      <c r="BL94" s="17" t="s">
        <v>168</v>
      </c>
      <c r="BM94" s="237" t="s">
        <v>1762</v>
      </c>
    </row>
    <row r="95" s="2" customFormat="1" ht="16.5" customHeight="1">
      <c r="A95" s="38"/>
      <c r="B95" s="39"/>
      <c r="C95" s="226" t="s">
        <v>213</v>
      </c>
      <c r="D95" s="226" t="s">
        <v>163</v>
      </c>
      <c r="E95" s="227" t="s">
        <v>1763</v>
      </c>
      <c r="F95" s="228" t="s">
        <v>1764</v>
      </c>
      <c r="G95" s="229" t="s">
        <v>166</v>
      </c>
      <c r="H95" s="230">
        <v>1135.7000000000001</v>
      </c>
      <c r="I95" s="231"/>
      <c r="J95" s="232">
        <f>ROUND(I95*H95,2)</f>
        <v>0</v>
      </c>
      <c r="K95" s="228" t="s">
        <v>19</v>
      </c>
      <c r="L95" s="44"/>
      <c r="M95" s="233" t="s">
        <v>19</v>
      </c>
      <c r="N95" s="234" t="s">
        <v>42</v>
      </c>
      <c r="O95" s="84"/>
      <c r="P95" s="235">
        <f>O95*H95</f>
        <v>0</v>
      </c>
      <c r="Q95" s="235">
        <v>0</v>
      </c>
      <c r="R95" s="235">
        <f>Q95*H95</f>
        <v>0</v>
      </c>
      <c r="S95" s="235">
        <v>0</v>
      </c>
      <c r="T95" s="23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37" t="s">
        <v>168</v>
      </c>
      <c r="AT95" s="237" t="s">
        <v>163</v>
      </c>
      <c r="AU95" s="237" t="s">
        <v>80</v>
      </c>
      <c r="AY95" s="17" t="s">
        <v>161</v>
      </c>
      <c r="BE95" s="238">
        <f>IF(N95="základní",J95,0)</f>
        <v>0</v>
      </c>
      <c r="BF95" s="238">
        <f>IF(N95="snížená",J95,0)</f>
        <v>0</v>
      </c>
      <c r="BG95" s="238">
        <f>IF(N95="zákl. přenesená",J95,0)</f>
        <v>0</v>
      </c>
      <c r="BH95" s="238">
        <f>IF(N95="sníž. přenesená",J95,0)</f>
        <v>0</v>
      </c>
      <c r="BI95" s="238">
        <f>IF(N95="nulová",J95,0)</f>
        <v>0</v>
      </c>
      <c r="BJ95" s="17" t="s">
        <v>78</v>
      </c>
      <c r="BK95" s="238">
        <f>ROUND(I95*H95,2)</f>
        <v>0</v>
      </c>
      <c r="BL95" s="17" t="s">
        <v>168</v>
      </c>
      <c r="BM95" s="237" t="s">
        <v>1765</v>
      </c>
    </row>
    <row r="96" s="2" customFormat="1" ht="16.5" customHeight="1">
      <c r="A96" s="38"/>
      <c r="B96" s="39"/>
      <c r="C96" s="226" t="s">
        <v>218</v>
      </c>
      <c r="D96" s="226" t="s">
        <v>163</v>
      </c>
      <c r="E96" s="227" t="s">
        <v>1766</v>
      </c>
      <c r="F96" s="228" t="s">
        <v>1767</v>
      </c>
      <c r="G96" s="229" t="s">
        <v>166</v>
      </c>
      <c r="H96" s="230">
        <v>1136</v>
      </c>
      <c r="I96" s="231"/>
      <c r="J96" s="232">
        <f>ROUND(I96*H96,2)</f>
        <v>0</v>
      </c>
      <c r="K96" s="228" t="s">
        <v>19</v>
      </c>
      <c r="L96" s="44"/>
      <c r="M96" s="233" t="s">
        <v>19</v>
      </c>
      <c r="N96" s="234" t="s">
        <v>42</v>
      </c>
      <c r="O96" s="84"/>
      <c r="P96" s="235">
        <f>O96*H96</f>
        <v>0</v>
      </c>
      <c r="Q96" s="235">
        <v>0</v>
      </c>
      <c r="R96" s="235">
        <f>Q96*H96</f>
        <v>0</v>
      </c>
      <c r="S96" s="235">
        <v>0</v>
      </c>
      <c r="T96" s="23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37" t="s">
        <v>168</v>
      </c>
      <c r="AT96" s="237" t="s">
        <v>163</v>
      </c>
      <c r="AU96" s="237" t="s">
        <v>80</v>
      </c>
      <c r="AY96" s="17" t="s">
        <v>161</v>
      </c>
      <c r="BE96" s="238">
        <f>IF(N96="základní",J96,0)</f>
        <v>0</v>
      </c>
      <c r="BF96" s="238">
        <f>IF(N96="snížená",J96,0)</f>
        <v>0</v>
      </c>
      <c r="BG96" s="238">
        <f>IF(N96="zákl. přenesená",J96,0)</f>
        <v>0</v>
      </c>
      <c r="BH96" s="238">
        <f>IF(N96="sníž. přenesená",J96,0)</f>
        <v>0</v>
      </c>
      <c r="BI96" s="238">
        <f>IF(N96="nulová",J96,0)</f>
        <v>0</v>
      </c>
      <c r="BJ96" s="17" t="s">
        <v>78</v>
      </c>
      <c r="BK96" s="238">
        <f>ROUND(I96*H96,2)</f>
        <v>0</v>
      </c>
      <c r="BL96" s="17" t="s">
        <v>168</v>
      </c>
      <c r="BM96" s="237" t="s">
        <v>1768</v>
      </c>
    </row>
    <row r="97" s="2" customFormat="1" ht="16.5" customHeight="1">
      <c r="A97" s="38"/>
      <c r="B97" s="39"/>
      <c r="C97" s="226" t="s">
        <v>224</v>
      </c>
      <c r="D97" s="226" t="s">
        <v>163</v>
      </c>
      <c r="E97" s="227" t="s">
        <v>1769</v>
      </c>
      <c r="F97" s="228" t="s">
        <v>1770</v>
      </c>
      <c r="G97" s="229" t="s">
        <v>1758</v>
      </c>
      <c r="H97" s="230">
        <v>4115</v>
      </c>
      <c r="I97" s="231"/>
      <c r="J97" s="232">
        <f>ROUND(I97*H97,2)</f>
        <v>0</v>
      </c>
      <c r="K97" s="228" t="s">
        <v>19</v>
      </c>
      <c r="L97" s="44"/>
      <c r="M97" s="233" t="s">
        <v>19</v>
      </c>
      <c r="N97" s="234" t="s">
        <v>42</v>
      </c>
      <c r="O97" s="84"/>
      <c r="P97" s="235">
        <f>O97*H97</f>
        <v>0</v>
      </c>
      <c r="Q97" s="235">
        <v>0</v>
      </c>
      <c r="R97" s="235">
        <f>Q97*H97</f>
        <v>0</v>
      </c>
      <c r="S97" s="235">
        <v>0</v>
      </c>
      <c r="T97" s="23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7" t="s">
        <v>168</v>
      </c>
      <c r="AT97" s="237" t="s">
        <v>163</v>
      </c>
      <c r="AU97" s="237" t="s">
        <v>80</v>
      </c>
      <c r="AY97" s="17" t="s">
        <v>161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17" t="s">
        <v>78</v>
      </c>
      <c r="BK97" s="238">
        <f>ROUND(I97*H97,2)</f>
        <v>0</v>
      </c>
      <c r="BL97" s="17" t="s">
        <v>168</v>
      </c>
      <c r="BM97" s="237" t="s">
        <v>1771</v>
      </c>
    </row>
    <row r="98" s="2" customFormat="1" ht="16.5" customHeight="1">
      <c r="A98" s="38"/>
      <c r="B98" s="39"/>
      <c r="C98" s="226" t="s">
        <v>238</v>
      </c>
      <c r="D98" s="226" t="s">
        <v>163</v>
      </c>
      <c r="E98" s="227" t="s">
        <v>1772</v>
      </c>
      <c r="F98" s="228" t="s">
        <v>1773</v>
      </c>
      <c r="G98" s="229" t="s">
        <v>1758</v>
      </c>
      <c r="H98" s="230">
        <v>810</v>
      </c>
      <c r="I98" s="231"/>
      <c r="J98" s="232">
        <f>ROUND(I98*H98,2)</f>
        <v>0</v>
      </c>
      <c r="K98" s="228" t="s">
        <v>19</v>
      </c>
      <c r="L98" s="44"/>
      <c r="M98" s="233" t="s">
        <v>19</v>
      </c>
      <c r="N98" s="234" t="s">
        <v>42</v>
      </c>
      <c r="O98" s="84"/>
      <c r="P98" s="235">
        <f>O98*H98</f>
        <v>0</v>
      </c>
      <c r="Q98" s="235">
        <v>0</v>
      </c>
      <c r="R98" s="235">
        <f>Q98*H98</f>
        <v>0</v>
      </c>
      <c r="S98" s="235">
        <v>0</v>
      </c>
      <c r="T98" s="23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7" t="s">
        <v>168</v>
      </c>
      <c r="AT98" s="237" t="s">
        <v>163</v>
      </c>
      <c r="AU98" s="237" t="s">
        <v>80</v>
      </c>
      <c r="AY98" s="17" t="s">
        <v>161</v>
      </c>
      <c r="BE98" s="238">
        <f>IF(N98="základní",J98,0)</f>
        <v>0</v>
      </c>
      <c r="BF98" s="238">
        <f>IF(N98="snížená",J98,0)</f>
        <v>0</v>
      </c>
      <c r="BG98" s="238">
        <f>IF(N98="zákl. přenesená",J98,0)</f>
        <v>0</v>
      </c>
      <c r="BH98" s="238">
        <f>IF(N98="sníž. přenesená",J98,0)</f>
        <v>0</v>
      </c>
      <c r="BI98" s="238">
        <f>IF(N98="nulová",J98,0)</f>
        <v>0</v>
      </c>
      <c r="BJ98" s="17" t="s">
        <v>78</v>
      </c>
      <c r="BK98" s="238">
        <f>ROUND(I98*H98,2)</f>
        <v>0</v>
      </c>
      <c r="BL98" s="17" t="s">
        <v>168</v>
      </c>
      <c r="BM98" s="237" t="s">
        <v>1774</v>
      </c>
    </row>
    <row r="99" s="2" customFormat="1" ht="16.5" customHeight="1">
      <c r="A99" s="38"/>
      <c r="B99" s="39"/>
      <c r="C99" s="226" t="s">
        <v>244</v>
      </c>
      <c r="D99" s="226" t="s">
        <v>163</v>
      </c>
      <c r="E99" s="227" t="s">
        <v>1775</v>
      </c>
      <c r="F99" s="228" t="s">
        <v>1776</v>
      </c>
      <c r="G99" s="229" t="s">
        <v>166</v>
      </c>
      <c r="H99" s="230">
        <v>1136</v>
      </c>
      <c r="I99" s="231"/>
      <c r="J99" s="232">
        <f>ROUND(I99*H99,2)</f>
        <v>0</v>
      </c>
      <c r="K99" s="228" t="s">
        <v>19</v>
      </c>
      <c r="L99" s="44"/>
      <c r="M99" s="233" t="s">
        <v>19</v>
      </c>
      <c r="N99" s="234" t="s">
        <v>42</v>
      </c>
      <c r="O99" s="84"/>
      <c r="P99" s="235">
        <f>O99*H99</f>
        <v>0</v>
      </c>
      <c r="Q99" s="235">
        <v>0</v>
      </c>
      <c r="R99" s="235">
        <f>Q99*H99</f>
        <v>0</v>
      </c>
      <c r="S99" s="235">
        <v>0</v>
      </c>
      <c r="T99" s="23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7" t="s">
        <v>168</v>
      </c>
      <c r="AT99" s="237" t="s">
        <v>163</v>
      </c>
      <c r="AU99" s="237" t="s">
        <v>80</v>
      </c>
      <c r="AY99" s="17" t="s">
        <v>161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17" t="s">
        <v>78</v>
      </c>
      <c r="BK99" s="238">
        <f>ROUND(I99*H99,2)</f>
        <v>0</v>
      </c>
      <c r="BL99" s="17" t="s">
        <v>168</v>
      </c>
      <c r="BM99" s="237" t="s">
        <v>1777</v>
      </c>
    </row>
    <row r="100" s="2" customFormat="1" ht="16.5" customHeight="1">
      <c r="A100" s="38"/>
      <c r="B100" s="39"/>
      <c r="C100" s="226" t="s">
        <v>257</v>
      </c>
      <c r="D100" s="226" t="s">
        <v>163</v>
      </c>
      <c r="E100" s="227" t="s">
        <v>1778</v>
      </c>
      <c r="F100" s="228" t="s">
        <v>1779</v>
      </c>
      <c r="G100" s="229" t="s">
        <v>166</v>
      </c>
      <c r="H100" s="230">
        <v>1136</v>
      </c>
      <c r="I100" s="231"/>
      <c r="J100" s="232">
        <f>ROUND(I100*H100,2)</f>
        <v>0</v>
      </c>
      <c r="K100" s="228" t="s">
        <v>19</v>
      </c>
      <c r="L100" s="44"/>
      <c r="M100" s="233" t="s">
        <v>19</v>
      </c>
      <c r="N100" s="234" t="s">
        <v>42</v>
      </c>
      <c r="O100" s="84"/>
      <c r="P100" s="235">
        <f>O100*H100</f>
        <v>0</v>
      </c>
      <c r="Q100" s="235">
        <v>0</v>
      </c>
      <c r="R100" s="235">
        <f>Q100*H100</f>
        <v>0</v>
      </c>
      <c r="S100" s="235">
        <v>0</v>
      </c>
      <c r="T100" s="23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37" t="s">
        <v>168</v>
      </c>
      <c r="AT100" s="237" t="s">
        <v>163</v>
      </c>
      <c r="AU100" s="237" t="s">
        <v>80</v>
      </c>
      <c r="AY100" s="17" t="s">
        <v>161</v>
      </c>
      <c r="BE100" s="238">
        <f>IF(N100="základní",J100,0)</f>
        <v>0</v>
      </c>
      <c r="BF100" s="238">
        <f>IF(N100="snížená",J100,0)</f>
        <v>0</v>
      </c>
      <c r="BG100" s="238">
        <f>IF(N100="zákl. přenesená",J100,0)</f>
        <v>0</v>
      </c>
      <c r="BH100" s="238">
        <f>IF(N100="sníž. přenesená",J100,0)</f>
        <v>0</v>
      </c>
      <c r="BI100" s="238">
        <f>IF(N100="nulová",J100,0)</f>
        <v>0</v>
      </c>
      <c r="BJ100" s="17" t="s">
        <v>78</v>
      </c>
      <c r="BK100" s="238">
        <f>ROUND(I100*H100,2)</f>
        <v>0</v>
      </c>
      <c r="BL100" s="17" t="s">
        <v>168</v>
      </c>
      <c r="BM100" s="237" t="s">
        <v>1780</v>
      </c>
    </row>
    <row r="101" s="2" customFormat="1" ht="16.5" customHeight="1">
      <c r="A101" s="38"/>
      <c r="B101" s="39"/>
      <c r="C101" s="275" t="s">
        <v>262</v>
      </c>
      <c r="D101" s="275" t="s">
        <v>305</v>
      </c>
      <c r="E101" s="276" t="s">
        <v>1781</v>
      </c>
      <c r="F101" s="277" t="s">
        <v>1782</v>
      </c>
      <c r="G101" s="278" t="s">
        <v>1758</v>
      </c>
      <c r="H101" s="279">
        <v>797</v>
      </c>
      <c r="I101" s="280"/>
      <c r="J101" s="281">
        <f>ROUND(I101*H101,2)</f>
        <v>0</v>
      </c>
      <c r="K101" s="277" t="s">
        <v>19</v>
      </c>
      <c r="L101" s="282"/>
      <c r="M101" s="283" t="s">
        <v>19</v>
      </c>
      <c r="N101" s="284" t="s">
        <v>42</v>
      </c>
      <c r="O101" s="84"/>
      <c r="P101" s="235">
        <f>O101*H101</f>
        <v>0</v>
      </c>
      <c r="Q101" s="235">
        <v>0</v>
      </c>
      <c r="R101" s="235">
        <f>Q101*H101</f>
        <v>0</v>
      </c>
      <c r="S101" s="235">
        <v>0</v>
      </c>
      <c r="T101" s="23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213</v>
      </c>
      <c r="AT101" s="237" t="s">
        <v>305</v>
      </c>
      <c r="AU101" s="237" t="s">
        <v>80</v>
      </c>
      <c r="AY101" s="17" t="s">
        <v>161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78</v>
      </c>
      <c r="BK101" s="238">
        <f>ROUND(I101*H101,2)</f>
        <v>0</v>
      </c>
      <c r="BL101" s="17" t="s">
        <v>168</v>
      </c>
      <c r="BM101" s="237" t="s">
        <v>1783</v>
      </c>
    </row>
    <row r="102" s="2" customFormat="1" ht="16.5" customHeight="1">
      <c r="A102" s="38"/>
      <c r="B102" s="39"/>
      <c r="C102" s="275" t="s">
        <v>8</v>
      </c>
      <c r="D102" s="275" t="s">
        <v>305</v>
      </c>
      <c r="E102" s="276" t="s">
        <v>1784</v>
      </c>
      <c r="F102" s="277" t="s">
        <v>1785</v>
      </c>
      <c r="G102" s="278" t="s">
        <v>1758</v>
      </c>
      <c r="H102" s="279">
        <v>9</v>
      </c>
      <c r="I102" s="280"/>
      <c r="J102" s="281">
        <f>ROUND(I102*H102,2)</f>
        <v>0</v>
      </c>
      <c r="K102" s="277" t="s">
        <v>19</v>
      </c>
      <c r="L102" s="282"/>
      <c r="M102" s="283" t="s">
        <v>19</v>
      </c>
      <c r="N102" s="284" t="s">
        <v>42</v>
      </c>
      <c r="O102" s="84"/>
      <c r="P102" s="235">
        <f>O102*H102</f>
        <v>0</v>
      </c>
      <c r="Q102" s="235">
        <v>0</v>
      </c>
      <c r="R102" s="235">
        <f>Q102*H102</f>
        <v>0</v>
      </c>
      <c r="S102" s="235">
        <v>0</v>
      </c>
      <c r="T102" s="23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7" t="s">
        <v>213</v>
      </c>
      <c r="AT102" s="237" t="s">
        <v>305</v>
      </c>
      <c r="AU102" s="237" t="s">
        <v>80</v>
      </c>
      <c r="AY102" s="17" t="s">
        <v>161</v>
      </c>
      <c r="BE102" s="238">
        <f>IF(N102="základní",J102,0)</f>
        <v>0</v>
      </c>
      <c r="BF102" s="238">
        <f>IF(N102="snížená",J102,0)</f>
        <v>0</v>
      </c>
      <c r="BG102" s="238">
        <f>IF(N102="zákl. přenesená",J102,0)</f>
        <v>0</v>
      </c>
      <c r="BH102" s="238">
        <f>IF(N102="sníž. přenesená",J102,0)</f>
        <v>0</v>
      </c>
      <c r="BI102" s="238">
        <f>IF(N102="nulová",J102,0)</f>
        <v>0</v>
      </c>
      <c r="BJ102" s="17" t="s">
        <v>78</v>
      </c>
      <c r="BK102" s="238">
        <f>ROUND(I102*H102,2)</f>
        <v>0</v>
      </c>
      <c r="BL102" s="17" t="s">
        <v>168</v>
      </c>
      <c r="BM102" s="237" t="s">
        <v>1786</v>
      </c>
    </row>
    <row r="103" s="2" customFormat="1" ht="16.5" customHeight="1">
      <c r="A103" s="38"/>
      <c r="B103" s="39"/>
      <c r="C103" s="275" t="s">
        <v>276</v>
      </c>
      <c r="D103" s="275" t="s">
        <v>305</v>
      </c>
      <c r="E103" s="276" t="s">
        <v>1787</v>
      </c>
      <c r="F103" s="277" t="s">
        <v>1788</v>
      </c>
      <c r="G103" s="278" t="s">
        <v>1758</v>
      </c>
      <c r="H103" s="279">
        <v>1248</v>
      </c>
      <c r="I103" s="280"/>
      <c r="J103" s="281">
        <f>ROUND(I103*H103,2)</f>
        <v>0</v>
      </c>
      <c r="K103" s="277" t="s">
        <v>19</v>
      </c>
      <c r="L103" s="282"/>
      <c r="M103" s="283" t="s">
        <v>19</v>
      </c>
      <c r="N103" s="284" t="s">
        <v>42</v>
      </c>
      <c r="O103" s="84"/>
      <c r="P103" s="235">
        <f>O103*H103</f>
        <v>0</v>
      </c>
      <c r="Q103" s="235">
        <v>0</v>
      </c>
      <c r="R103" s="235">
        <f>Q103*H103</f>
        <v>0</v>
      </c>
      <c r="S103" s="235">
        <v>0</v>
      </c>
      <c r="T103" s="23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7" t="s">
        <v>213</v>
      </c>
      <c r="AT103" s="237" t="s">
        <v>305</v>
      </c>
      <c r="AU103" s="237" t="s">
        <v>80</v>
      </c>
      <c r="AY103" s="17" t="s">
        <v>161</v>
      </c>
      <c r="BE103" s="238">
        <f>IF(N103="základní",J103,0)</f>
        <v>0</v>
      </c>
      <c r="BF103" s="238">
        <f>IF(N103="snížená",J103,0)</f>
        <v>0</v>
      </c>
      <c r="BG103" s="238">
        <f>IF(N103="zákl. přenesená",J103,0)</f>
        <v>0</v>
      </c>
      <c r="BH103" s="238">
        <f>IF(N103="sníž. přenesená",J103,0)</f>
        <v>0</v>
      </c>
      <c r="BI103" s="238">
        <f>IF(N103="nulová",J103,0)</f>
        <v>0</v>
      </c>
      <c r="BJ103" s="17" t="s">
        <v>78</v>
      </c>
      <c r="BK103" s="238">
        <f>ROUND(I103*H103,2)</f>
        <v>0</v>
      </c>
      <c r="BL103" s="17" t="s">
        <v>168</v>
      </c>
      <c r="BM103" s="237" t="s">
        <v>1789</v>
      </c>
    </row>
    <row r="104" s="2" customFormat="1" ht="16.5" customHeight="1">
      <c r="A104" s="38"/>
      <c r="B104" s="39"/>
      <c r="C104" s="275" t="s">
        <v>280</v>
      </c>
      <c r="D104" s="275" t="s">
        <v>305</v>
      </c>
      <c r="E104" s="276" t="s">
        <v>1790</v>
      </c>
      <c r="F104" s="277" t="s">
        <v>1791</v>
      </c>
      <c r="G104" s="278" t="s">
        <v>1758</v>
      </c>
      <c r="H104" s="279">
        <v>4</v>
      </c>
      <c r="I104" s="280"/>
      <c r="J104" s="281">
        <f>ROUND(I104*H104,2)</f>
        <v>0</v>
      </c>
      <c r="K104" s="277" t="s">
        <v>19</v>
      </c>
      <c r="L104" s="282"/>
      <c r="M104" s="283" t="s">
        <v>19</v>
      </c>
      <c r="N104" s="284" t="s">
        <v>42</v>
      </c>
      <c r="O104" s="84"/>
      <c r="P104" s="235">
        <f>O104*H104</f>
        <v>0</v>
      </c>
      <c r="Q104" s="235">
        <v>0</v>
      </c>
      <c r="R104" s="235">
        <f>Q104*H104</f>
        <v>0</v>
      </c>
      <c r="S104" s="235">
        <v>0</v>
      </c>
      <c r="T104" s="23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7" t="s">
        <v>213</v>
      </c>
      <c r="AT104" s="237" t="s">
        <v>305</v>
      </c>
      <c r="AU104" s="237" t="s">
        <v>80</v>
      </c>
      <c r="AY104" s="17" t="s">
        <v>161</v>
      </c>
      <c r="BE104" s="238">
        <f>IF(N104="základní",J104,0)</f>
        <v>0</v>
      </c>
      <c r="BF104" s="238">
        <f>IF(N104="snížená",J104,0)</f>
        <v>0</v>
      </c>
      <c r="BG104" s="238">
        <f>IF(N104="zákl. přenesená",J104,0)</f>
        <v>0</v>
      </c>
      <c r="BH104" s="238">
        <f>IF(N104="sníž. přenesená",J104,0)</f>
        <v>0</v>
      </c>
      <c r="BI104" s="238">
        <f>IF(N104="nulová",J104,0)</f>
        <v>0</v>
      </c>
      <c r="BJ104" s="17" t="s">
        <v>78</v>
      </c>
      <c r="BK104" s="238">
        <f>ROUND(I104*H104,2)</f>
        <v>0</v>
      </c>
      <c r="BL104" s="17" t="s">
        <v>168</v>
      </c>
      <c r="BM104" s="237" t="s">
        <v>1792</v>
      </c>
    </row>
    <row r="105" s="2" customFormat="1" ht="16.5" customHeight="1">
      <c r="A105" s="38"/>
      <c r="B105" s="39"/>
      <c r="C105" s="275" t="s">
        <v>284</v>
      </c>
      <c r="D105" s="275" t="s">
        <v>305</v>
      </c>
      <c r="E105" s="276" t="s">
        <v>1793</v>
      </c>
      <c r="F105" s="277" t="s">
        <v>1794</v>
      </c>
      <c r="G105" s="278" t="s">
        <v>1758</v>
      </c>
      <c r="H105" s="279">
        <v>1702</v>
      </c>
      <c r="I105" s="280"/>
      <c r="J105" s="281">
        <f>ROUND(I105*H105,2)</f>
        <v>0</v>
      </c>
      <c r="K105" s="277" t="s">
        <v>19</v>
      </c>
      <c r="L105" s="282"/>
      <c r="M105" s="283" t="s">
        <v>19</v>
      </c>
      <c r="N105" s="284" t="s">
        <v>42</v>
      </c>
      <c r="O105" s="84"/>
      <c r="P105" s="235">
        <f>O105*H105</f>
        <v>0</v>
      </c>
      <c r="Q105" s="235">
        <v>0</v>
      </c>
      <c r="R105" s="235">
        <f>Q105*H105</f>
        <v>0</v>
      </c>
      <c r="S105" s="235">
        <v>0</v>
      </c>
      <c r="T105" s="23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7" t="s">
        <v>213</v>
      </c>
      <c r="AT105" s="237" t="s">
        <v>305</v>
      </c>
      <c r="AU105" s="237" t="s">
        <v>80</v>
      </c>
      <c r="AY105" s="17" t="s">
        <v>161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17" t="s">
        <v>78</v>
      </c>
      <c r="BK105" s="238">
        <f>ROUND(I105*H105,2)</f>
        <v>0</v>
      </c>
      <c r="BL105" s="17" t="s">
        <v>168</v>
      </c>
      <c r="BM105" s="237" t="s">
        <v>1795</v>
      </c>
    </row>
    <row r="106" s="2" customFormat="1" ht="16.5" customHeight="1">
      <c r="A106" s="38"/>
      <c r="B106" s="39"/>
      <c r="C106" s="275" t="s">
        <v>290</v>
      </c>
      <c r="D106" s="275" t="s">
        <v>305</v>
      </c>
      <c r="E106" s="276" t="s">
        <v>1796</v>
      </c>
      <c r="F106" s="277" t="s">
        <v>1797</v>
      </c>
      <c r="G106" s="278" t="s">
        <v>1758</v>
      </c>
      <c r="H106" s="279">
        <v>1165</v>
      </c>
      <c r="I106" s="280"/>
      <c r="J106" s="281">
        <f>ROUND(I106*H106,2)</f>
        <v>0</v>
      </c>
      <c r="K106" s="277" t="s">
        <v>19</v>
      </c>
      <c r="L106" s="282"/>
      <c r="M106" s="283" t="s">
        <v>19</v>
      </c>
      <c r="N106" s="284" t="s">
        <v>42</v>
      </c>
      <c r="O106" s="84"/>
      <c r="P106" s="235">
        <f>O106*H106</f>
        <v>0</v>
      </c>
      <c r="Q106" s="235">
        <v>0</v>
      </c>
      <c r="R106" s="235">
        <f>Q106*H106</f>
        <v>0</v>
      </c>
      <c r="S106" s="235">
        <v>0</v>
      </c>
      <c r="T106" s="23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37" t="s">
        <v>213</v>
      </c>
      <c r="AT106" s="237" t="s">
        <v>305</v>
      </c>
      <c r="AU106" s="237" t="s">
        <v>80</v>
      </c>
      <c r="AY106" s="17" t="s">
        <v>161</v>
      </c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17" t="s">
        <v>78</v>
      </c>
      <c r="BK106" s="238">
        <f>ROUND(I106*H106,2)</f>
        <v>0</v>
      </c>
      <c r="BL106" s="17" t="s">
        <v>168</v>
      </c>
      <c r="BM106" s="237" t="s">
        <v>1798</v>
      </c>
    </row>
    <row r="107" s="2" customFormat="1" ht="16.5" customHeight="1">
      <c r="A107" s="38"/>
      <c r="B107" s="39"/>
      <c r="C107" s="275" t="s">
        <v>296</v>
      </c>
      <c r="D107" s="275" t="s">
        <v>305</v>
      </c>
      <c r="E107" s="276" t="s">
        <v>187</v>
      </c>
      <c r="F107" s="277" t="s">
        <v>1799</v>
      </c>
      <c r="G107" s="278" t="s">
        <v>210</v>
      </c>
      <c r="H107" s="279">
        <v>113.59999999999999</v>
      </c>
      <c r="I107" s="280"/>
      <c r="J107" s="281">
        <f>ROUND(I107*H107,2)</f>
        <v>0</v>
      </c>
      <c r="K107" s="277" t="s">
        <v>19</v>
      </c>
      <c r="L107" s="282"/>
      <c r="M107" s="283" t="s">
        <v>19</v>
      </c>
      <c r="N107" s="284" t="s">
        <v>42</v>
      </c>
      <c r="O107" s="84"/>
      <c r="P107" s="235">
        <f>O107*H107</f>
        <v>0</v>
      </c>
      <c r="Q107" s="235">
        <v>0</v>
      </c>
      <c r="R107" s="235">
        <f>Q107*H107</f>
        <v>0</v>
      </c>
      <c r="S107" s="235">
        <v>0</v>
      </c>
      <c r="T107" s="23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37" t="s">
        <v>213</v>
      </c>
      <c r="AT107" s="237" t="s">
        <v>305</v>
      </c>
      <c r="AU107" s="237" t="s">
        <v>80</v>
      </c>
      <c r="AY107" s="17" t="s">
        <v>161</v>
      </c>
      <c r="BE107" s="238">
        <f>IF(N107="základní",J107,0)</f>
        <v>0</v>
      </c>
      <c r="BF107" s="238">
        <f>IF(N107="snížená",J107,0)</f>
        <v>0</v>
      </c>
      <c r="BG107" s="238">
        <f>IF(N107="zákl. přenesená",J107,0)</f>
        <v>0</v>
      </c>
      <c r="BH107" s="238">
        <f>IF(N107="sníž. přenesená",J107,0)</f>
        <v>0</v>
      </c>
      <c r="BI107" s="238">
        <f>IF(N107="nulová",J107,0)</f>
        <v>0</v>
      </c>
      <c r="BJ107" s="17" t="s">
        <v>78</v>
      </c>
      <c r="BK107" s="238">
        <f>ROUND(I107*H107,2)</f>
        <v>0</v>
      </c>
      <c r="BL107" s="17" t="s">
        <v>168</v>
      </c>
      <c r="BM107" s="237" t="s">
        <v>1800</v>
      </c>
    </row>
    <row r="108" s="2" customFormat="1" ht="16.5" customHeight="1">
      <c r="A108" s="38"/>
      <c r="B108" s="39"/>
      <c r="C108" s="275" t="s">
        <v>7</v>
      </c>
      <c r="D108" s="275" t="s">
        <v>305</v>
      </c>
      <c r="E108" s="276" t="s">
        <v>168</v>
      </c>
      <c r="F108" s="277" t="s">
        <v>1801</v>
      </c>
      <c r="G108" s="278" t="s">
        <v>166</v>
      </c>
      <c r="H108" s="279">
        <v>1249.5999999999999</v>
      </c>
      <c r="I108" s="280"/>
      <c r="J108" s="281">
        <f>ROUND(I108*H108,2)</f>
        <v>0</v>
      </c>
      <c r="K108" s="277" t="s">
        <v>19</v>
      </c>
      <c r="L108" s="282"/>
      <c r="M108" s="283" t="s">
        <v>19</v>
      </c>
      <c r="N108" s="284" t="s">
        <v>42</v>
      </c>
      <c r="O108" s="84"/>
      <c r="P108" s="235">
        <f>O108*H108</f>
        <v>0</v>
      </c>
      <c r="Q108" s="235">
        <v>0</v>
      </c>
      <c r="R108" s="235">
        <f>Q108*H108</f>
        <v>0</v>
      </c>
      <c r="S108" s="235">
        <v>0</v>
      </c>
      <c r="T108" s="23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37" t="s">
        <v>213</v>
      </c>
      <c r="AT108" s="237" t="s">
        <v>305</v>
      </c>
      <c r="AU108" s="237" t="s">
        <v>80</v>
      </c>
      <c r="AY108" s="17" t="s">
        <v>161</v>
      </c>
      <c r="BE108" s="238">
        <f>IF(N108="základní",J108,0)</f>
        <v>0</v>
      </c>
      <c r="BF108" s="238">
        <f>IF(N108="snížená",J108,0)</f>
        <v>0</v>
      </c>
      <c r="BG108" s="238">
        <f>IF(N108="zákl. přenesená",J108,0)</f>
        <v>0</v>
      </c>
      <c r="BH108" s="238">
        <f>IF(N108="sníž. přenesená",J108,0)</f>
        <v>0</v>
      </c>
      <c r="BI108" s="238">
        <f>IF(N108="nulová",J108,0)</f>
        <v>0</v>
      </c>
      <c r="BJ108" s="17" t="s">
        <v>78</v>
      </c>
      <c r="BK108" s="238">
        <f>ROUND(I108*H108,2)</f>
        <v>0</v>
      </c>
      <c r="BL108" s="17" t="s">
        <v>168</v>
      </c>
      <c r="BM108" s="237" t="s">
        <v>1802</v>
      </c>
    </row>
    <row r="109" s="2" customFormat="1" ht="21.75" customHeight="1">
      <c r="A109" s="38"/>
      <c r="B109" s="39"/>
      <c r="C109" s="226" t="s">
        <v>310</v>
      </c>
      <c r="D109" s="226" t="s">
        <v>163</v>
      </c>
      <c r="E109" s="227" t="s">
        <v>1803</v>
      </c>
      <c r="F109" s="228" t="s">
        <v>1804</v>
      </c>
      <c r="G109" s="229" t="s">
        <v>287</v>
      </c>
      <c r="H109" s="230">
        <v>34</v>
      </c>
      <c r="I109" s="231"/>
      <c r="J109" s="232">
        <f>ROUND(I109*H109,2)</f>
        <v>0</v>
      </c>
      <c r="K109" s="228" t="s">
        <v>19</v>
      </c>
      <c r="L109" s="44"/>
      <c r="M109" s="233" t="s">
        <v>19</v>
      </c>
      <c r="N109" s="234" t="s">
        <v>42</v>
      </c>
      <c r="O109" s="84"/>
      <c r="P109" s="235">
        <f>O109*H109</f>
        <v>0</v>
      </c>
      <c r="Q109" s="235">
        <v>0</v>
      </c>
      <c r="R109" s="235">
        <f>Q109*H109</f>
        <v>0</v>
      </c>
      <c r="S109" s="235">
        <v>0</v>
      </c>
      <c r="T109" s="23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7" t="s">
        <v>168</v>
      </c>
      <c r="AT109" s="237" t="s">
        <v>163</v>
      </c>
      <c r="AU109" s="237" t="s">
        <v>80</v>
      </c>
      <c r="AY109" s="17" t="s">
        <v>161</v>
      </c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17" t="s">
        <v>78</v>
      </c>
      <c r="BK109" s="238">
        <f>ROUND(I109*H109,2)</f>
        <v>0</v>
      </c>
      <c r="BL109" s="17" t="s">
        <v>168</v>
      </c>
      <c r="BM109" s="237" t="s">
        <v>1805</v>
      </c>
    </row>
    <row r="110" s="12" customFormat="1" ht="22.8" customHeight="1">
      <c r="A110" s="12"/>
      <c r="B110" s="210"/>
      <c r="C110" s="211"/>
      <c r="D110" s="212" t="s">
        <v>70</v>
      </c>
      <c r="E110" s="224" t="s">
        <v>1806</v>
      </c>
      <c r="F110" s="224" t="s">
        <v>1807</v>
      </c>
      <c r="G110" s="211"/>
      <c r="H110" s="211"/>
      <c r="I110" s="214"/>
      <c r="J110" s="225">
        <f>BK110</f>
        <v>0</v>
      </c>
      <c r="K110" s="211"/>
      <c r="L110" s="216"/>
      <c r="M110" s="217"/>
      <c r="N110" s="218"/>
      <c r="O110" s="218"/>
      <c r="P110" s="219">
        <f>SUM(P111:P122)</f>
        <v>0</v>
      </c>
      <c r="Q110" s="218"/>
      <c r="R110" s="219">
        <f>SUM(R111:R122)</f>
        <v>0</v>
      </c>
      <c r="S110" s="218"/>
      <c r="T110" s="220">
        <f>SUM(T111:T122)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21" t="s">
        <v>78</v>
      </c>
      <c r="AT110" s="222" t="s">
        <v>70</v>
      </c>
      <c r="AU110" s="222" t="s">
        <v>78</v>
      </c>
      <c r="AY110" s="221" t="s">
        <v>161</v>
      </c>
      <c r="BK110" s="223">
        <f>SUM(BK111:BK122)</f>
        <v>0</v>
      </c>
    </row>
    <row r="111" s="2" customFormat="1" ht="21.75" customHeight="1">
      <c r="A111" s="38"/>
      <c r="B111" s="39"/>
      <c r="C111" s="226" t="s">
        <v>315</v>
      </c>
      <c r="D111" s="226" t="s">
        <v>163</v>
      </c>
      <c r="E111" s="227" t="s">
        <v>1808</v>
      </c>
      <c r="F111" s="228" t="s">
        <v>1809</v>
      </c>
      <c r="G111" s="229" t="s">
        <v>1758</v>
      </c>
      <c r="H111" s="230">
        <v>73</v>
      </c>
      <c r="I111" s="231"/>
      <c r="J111" s="232">
        <f>ROUND(I111*H111,2)</f>
        <v>0</v>
      </c>
      <c r="K111" s="228" t="s">
        <v>19</v>
      </c>
      <c r="L111" s="44"/>
      <c r="M111" s="233" t="s">
        <v>19</v>
      </c>
      <c r="N111" s="234" t="s">
        <v>42</v>
      </c>
      <c r="O111" s="84"/>
      <c r="P111" s="235">
        <f>O111*H111</f>
        <v>0</v>
      </c>
      <c r="Q111" s="235">
        <v>0</v>
      </c>
      <c r="R111" s="235">
        <f>Q111*H111</f>
        <v>0</v>
      </c>
      <c r="S111" s="235">
        <v>0</v>
      </c>
      <c r="T111" s="23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37" t="s">
        <v>168</v>
      </c>
      <c r="AT111" s="237" t="s">
        <v>163</v>
      </c>
      <c r="AU111" s="237" t="s">
        <v>80</v>
      </c>
      <c r="AY111" s="17" t="s">
        <v>161</v>
      </c>
      <c r="BE111" s="238">
        <f>IF(N111="základní",J111,0)</f>
        <v>0</v>
      </c>
      <c r="BF111" s="238">
        <f>IF(N111="snížená",J111,0)</f>
        <v>0</v>
      </c>
      <c r="BG111" s="238">
        <f>IF(N111="zákl. přenesená",J111,0)</f>
        <v>0</v>
      </c>
      <c r="BH111" s="238">
        <f>IF(N111="sníž. přenesená",J111,0)</f>
        <v>0</v>
      </c>
      <c r="BI111" s="238">
        <f>IF(N111="nulová",J111,0)</f>
        <v>0</v>
      </c>
      <c r="BJ111" s="17" t="s">
        <v>78</v>
      </c>
      <c r="BK111" s="238">
        <f>ROUND(I111*H111,2)</f>
        <v>0</v>
      </c>
      <c r="BL111" s="17" t="s">
        <v>168</v>
      </c>
      <c r="BM111" s="237" t="s">
        <v>1810</v>
      </c>
    </row>
    <row r="112" s="2" customFormat="1" ht="16.5" customHeight="1">
      <c r="A112" s="38"/>
      <c r="B112" s="39"/>
      <c r="C112" s="226" t="s">
        <v>321</v>
      </c>
      <c r="D112" s="226" t="s">
        <v>163</v>
      </c>
      <c r="E112" s="227" t="s">
        <v>1811</v>
      </c>
      <c r="F112" s="228" t="s">
        <v>1812</v>
      </c>
      <c r="G112" s="229" t="s">
        <v>1758</v>
      </c>
      <c r="H112" s="230">
        <v>73</v>
      </c>
      <c r="I112" s="231"/>
      <c r="J112" s="232">
        <f>ROUND(I112*H112,2)</f>
        <v>0</v>
      </c>
      <c r="K112" s="228" t="s">
        <v>19</v>
      </c>
      <c r="L112" s="44"/>
      <c r="M112" s="233" t="s">
        <v>19</v>
      </c>
      <c r="N112" s="234" t="s">
        <v>42</v>
      </c>
      <c r="O112" s="84"/>
      <c r="P112" s="235">
        <f>O112*H112</f>
        <v>0</v>
      </c>
      <c r="Q112" s="235">
        <v>0</v>
      </c>
      <c r="R112" s="235">
        <f>Q112*H112</f>
        <v>0</v>
      </c>
      <c r="S112" s="235">
        <v>0</v>
      </c>
      <c r="T112" s="23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37" t="s">
        <v>168</v>
      </c>
      <c r="AT112" s="237" t="s">
        <v>163</v>
      </c>
      <c r="AU112" s="237" t="s">
        <v>80</v>
      </c>
      <c r="AY112" s="17" t="s">
        <v>161</v>
      </c>
      <c r="BE112" s="238">
        <f>IF(N112="základní",J112,0)</f>
        <v>0</v>
      </c>
      <c r="BF112" s="238">
        <f>IF(N112="snížená",J112,0)</f>
        <v>0</v>
      </c>
      <c r="BG112" s="238">
        <f>IF(N112="zákl. přenesená",J112,0)</f>
        <v>0</v>
      </c>
      <c r="BH112" s="238">
        <f>IF(N112="sníž. přenesená",J112,0)</f>
        <v>0</v>
      </c>
      <c r="BI112" s="238">
        <f>IF(N112="nulová",J112,0)</f>
        <v>0</v>
      </c>
      <c r="BJ112" s="17" t="s">
        <v>78</v>
      </c>
      <c r="BK112" s="238">
        <f>ROUND(I112*H112,2)</f>
        <v>0</v>
      </c>
      <c r="BL112" s="17" t="s">
        <v>168</v>
      </c>
      <c r="BM112" s="237" t="s">
        <v>1813</v>
      </c>
    </row>
    <row r="113" s="2" customFormat="1" ht="16.5" customHeight="1">
      <c r="A113" s="38"/>
      <c r="B113" s="39"/>
      <c r="C113" s="226" t="s">
        <v>326</v>
      </c>
      <c r="D113" s="226" t="s">
        <v>163</v>
      </c>
      <c r="E113" s="227" t="s">
        <v>1814</v>
      </c>
      <c r="F113" s="228" t="s">
        <v>1815</v>
      </c>
      <c r="G113" s="229" t="s">
        <v>1758</v>
      </c>
      <c r="H113" s="230">
        <v>73</v>
      </c>
      <c r="I113" s="231"/>
      <c r="J113" s="232">
        <f>ROUND(I113*H113,2)</f>
        <v>0</v>
      </c>
      <c r="K113" s="228" t="s">
        <v>19</v>
      </c>
      <c r="L113" s="44"/>
      <c r="M113" s="233" t="s">
        <v>19</v>
      </c>
      <c r="N113" s="234" t="s">
        <v>42</v>
      </c>
      <c r="O113" s="84"/>
      <c r="P113" s="235">
        <f>O113*H113</f>
        <v>0</v>
      </c>
      <c r="Q113" s="235">
        <v>0</v>
      </c>
      <c r="R113" s="235">
        <f>Q113*H113</f>
        <v>0</v>
      </c>
      <c r="S113" s="235">
        <v>0</v>
      </c>
      <c r="T113" s="23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7" t="s">
        <v>168</v>
      </c>
      <c r="AT113" s="237" t="s">
        <v>163</v>
      </c>
      <c r="AU113" s="237" t="s">
        <v>80</v>
      </c>
      <c r="AY113" s="17" t="s">
        <v>161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17" t="s">
        <v>78</v>
      </c>
      <c r="BK113" s="238">
        <f>ROUND(I113*H113,2)</f>
        <v>0</v>
      </c>
      <c r="BL113" s="17" t="s">
        <v>168</v>
      </c>
      <c r="BM113" s="237" t="s">
        <v>1816</v>
      </c>
    </row>
    <row r="114" s="2" customFormat="1" ht="16.5" customHeight="1">
      <c r="A114" s="38"/>
      <c r="B114" s="39"/>
      <c r="C114" s="226" t="s">
        <v>331</v>
      </c>
      <c r="D114" s="226" t="s">
        <v>163</v>
      </c>
      <c r="E114" s="227" t="s">
        <v>1817</v>
      </c>
      <c r="F114" s="228" t="s">
        <v>1818</v>
      </c>
      <c r="G114" s="229" t="s">
        <v>1758</v>
      </c>
      <c r="H114" s="230">
        <v>73</v>
      </c>
      <c r="I114" s="231"/>
      <c r="J114" s="232">
        <f>ROUND(I114*H114,2)</f>
        <v>0</v>
      </c>
      <c r="K114" s="228" t="s">
        <v>19</v>
      </c>
      <c r="L114" s="44"/>
      <c r="M114" s="233" t="s">
        <v>19</v>
      </c>
      <c r="N114" s="234" t="s">
        <v>42</v>
      </c>
      <c r="O114" s="84"/>
      <c r="P114" s="235">
        <f>O114*H114</f>
        <v>0</v>
      </c>
      <c r="Q114" s="235">
        <v>0</v>
      </c>
      <c r="R114" s="235">
        <f>Q114*H114</f>
        <v>0</v>
      </c>
      <c r="S114" s="235">
        <v>0</v>
      </c>
      <c r="T114" s="23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37" t="s">
        <v>168</v>
      </c>
      <c r="AT114" s="237" t="s">
        <v>163</v>
      </c>
      <c r="AU114" s="237" t="s">
        <v>80</v>
      </c>
      <c r="AY114" s="17" t="s">
        <v>161</v>
      </c>
      <c r="BE114" s="238">
        <f>IF(N114="základní",J114,0)</f>
        <v>0</v>
      </c>
      <c r="BF114" s="238">
        <f>IF(N114="snížená",J114,0)</f>
        <v>0</v>
      </c>
      <c r="BG114" s="238">
        <f>IF(N114="zákl. přenesená",J114,0)</f>
        <v>0</v>
      </c>
      <c r="BH114" s="238">
        <f>IF(N114="sníž. přenesená",J114,0)</f>
        <v>0</v>
      </c>
      <c r="BI114" s="238">
        <f>IF(N114="nulová",J114,0)</f>
        <v>0</v>
      </c>
      <c r="BJ114" s="17" t="s">
        <v>78</v>
      </c>
      <c r="BK114" s="238">
        <f>ROUND(I114*H114,2)</f>
        <v>0</v>
      </c>
      <c r="BL114" s="17" t="s">
        <v>168</v>
      </c>
      <c r="BM114" s="237" t="s">
        <v>1819</v>
      </c>
    </row>
    <row r="115" s="2" customFormat="1" ht="16.5" customHeight="1">
      <c r="A115" s="38"/>
      <c r="B115" s="39"/>
      <c r="C115" s="275" t="s">
        <v>337</v>
      </c>
      <c r="D115" s="275" t="s">
        <v>305</v>
      </c>
      <c r="E115" s="276" t="s">
        <v>194</v>
      </c>
      <c r="F115" s="277" t="s">
        <v>1820</v>
      </c>
      <c r="G115" s="278" t="s">
        <v>1758</v>
      </c>
      <c r="H115" s="279">
        <v>219</v>
      </c>
      <c r="I115" s="280"/>
      <c r="J115" s="281">
        <f>ROUND(I115*H115,2)</f>
        <v>0</v>
      </c>
      <c r="K115" s="277" t="s">
        <v>19</v>
      </c>
      <c r="L115" s="282"/>
      <c r="M115" s="283" t="s">
        <v>19</v>
      </c>
      <c r="N115" s="284" t="s">
        <v>42</v>
      </c>
      <c r="O115" s="84"/>
      <c r="P115" s="235">
        <f>O115*H115</f>
        <v>0</v>
      </c>
      <c r="Q115" s="235">
        <v>0</v>
      </c>
      <c r="R115" s="235">
        <f>Q115*H115</f>
        <v>0</v>
      </c>
      <c r="S115" s="235">
        <v>0</v>
      </c>
      <c r="T115" s="23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37" t="s">
        <v>213</v>
      </c>
      <c r="AT115" s="237" t="s">
        <v>305</v>
      </c>
      <c r="AU115" s="237" t="s">
        <v>80</v>
      </c>
      <c r="AY115" s="17" t="s">
        <v>161</v>
      </c>
      <c r="BE115" s="238">
        <f>IF(N115="základní",J115,0)</f>
        <v>0</v>
      </c>
      <c r="BF115" s="238">
        <f>IF(N115="snížená",J115,0)</f>
        <v>0</v>
      </c>
      <c r="BG115" s="238">
        <f>IF(N115="zákl. přenesená",J115,0)</f>
        <v>0</v>
      </c>
      <c r="BH115" s="238">
        <f>IF(N115="sníž. přenesená",J115,0)</f>
        <v>0</v>
      </c>
      <c r="BI115" s="238">
        <f>IF(N115="nulová",J115,0)</f>
        <v>0</v>
      </c>
      <c r="BJ115" s="17" t="s">
        <v>78</v>
      </c>
      <c r="BK115" s="238">
        <f>ROUND(I115*H115,2)</f>
        <v>0</v>
      </c>
      <c r="BL115" s="17" t="s">
        <v>168</v>
      </c>
      <c r="BM115" s="237" t="s">
        <v>1821</v>
      </c>
    </row>
    <row r="116" s="2" customFormat="1" ht="16.5" customHeight="1">
      <c r="A116" s="38"/>
      <c r="B116" s="39"/>
      <c r="C116" s="275" t="s">
        <v>342</v>
      </c>
      <c r="D116" s="275" t="s">
        <v>305</v>
      </c>
      <c r="E116" s="276" t="s">
        <v>198</v>
      </c>
      <c r="F116" s="277" t="s">
        <v>1822</v>
      </c>
      <c r="G116" s="278" t="s">
        <v>1758</v>
      </c>
      <c r="H116" s="279">
        <v>219</v>
      </c>
      <c r="I116" s="280"/>
      <c r="J116" s="281">
        <f>ROUND(I116*H116,2)</f>
        <v>0</v>
      </c>
      <c r="K116" s="277" t="s">
        <v>19</v>
      </c>
      <c r="L116" s="282"/>
      <c r="M116" s="283" t="s">
        <v>19</v>
      </c>
      <c r="N116" s="284" t="s">
        <v>42</v>
      </c>
      <c r="O116" s="84"/>
      <c r="P116" s="235">
        <f>O116*H116</f>
        <v>0</v>
      </c>
      <c r="Q116" s="235">
        <v>0</v>
      </c>
      <c r="R116" s="235">
        <f>Q116*H116</f>
        <v>0</v>
      </c>
      <c r="S116" s="235">
        <v>0</v>
      </c>
      <c r="T116" s="23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37" t="s">
        <v>213</v>
      </c>
      <c r="AT116" s="237" t="s">
        <v>305</v>
      </c>
      <c r="AU116" s="237" t="s">
        <v>80</v>
      </c>
      <c r="AY116" s="17" t="s">
        <v>161</v>
      </c>
      <c r="BE116" s="238">
        <f>IF(N116="základní",J116,0)</f>
        <v>0</v>
      </c>
      <c r="BF116" s="238">
        <f>IF(N116="snížená",J116,0)</f>
        <v>0</v>
      </c>
      <c r="BG116" s="238">
        <f>IF(N116="zákl. přenesená",J116,0)</f>
        <v>0</v>
      </c>
      <c r="BH116" s="238">
        <f>IF(N116="sníž. přenesená",J116,0)</f>
        <v>0</v>
      </c>
      <c r="BI116" s="238">
        <f>IF(N116="nulová",J116,0)</f>
        <v>0</v>
      </c>
      <c r="BJ116" s="17" t="s">
        <v>78</v>
      </c>
      <c r="BK116" s="238">
        <f>ROUND(I116*H116,2)</f>
        <v>0</v>
      </c>
      <c r="BL116" s="17" t="s">
        <v>168</v>
      </c>
      <c r="BM116" s="237" t="s">
        <v>1823</v>
      </c>
    </row>
    <row r="117" s="2" customFormat="1" ht="16.5" customHeight="1">
      <c r="A117" s="38"/>
      <c r="B117" s="39"/>
      <c r="C117" s="275" t="s">
        <v>346</v>
      </c>
      <c r="D117" s="275" t="s">
        <v>305</v>
      </c>
      <c r="E117" s="276" t="s">
        <v>207</v>
      </c>
      <c r="F117" s="277" t="s">
        <v>1824</v>
      </c>
      <c r="G117" s="278" t="s">
        <v>201</v>
      </c>
      <c r="H117" s="279">
        <v>219</v>
      </c>
      <c r="I117" s="280"/>
      <c r="J117" s="281">
        <f>ROUND(I117*H117,2)</f>
        <v>0</v>
      </c>
      <c r="K117" s="277" t="s">
        <v>19</v>
      </c>
      <c r="L117" s="282"/>
      <c r="M117" s="283" t="s">
        <v>19</v>
      </c>
      <c r="N117" s="284" t="s">
        <v>42</v>
      </c>
      <c r="O117" s="84"/>
      <c r="P117" s="235">
        <f>O117*H117</f>
        <v>0</v>
      </c>
      <c r="Q117" s="235">
        <v>0</v>
      </c>
      <c r="R117" s="235">
        <f>Q117*H117</f>
        <v>0</v>
      </c>
      <c r="S117" s="235">
        <v>0</v>
      </c>
      <c r="T117" s="23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37" t="s">
        <v>213</v>
      </c>
      <c r="AT117" s="237" t="s">
        <v>305</v>
      </c>
      <c r="AU117" s="237" t="s">
        <v>80</v>
      </c>
      <c r="AY117" s="17" t="s">
        <v>161</v>
      </c>
      <c r="BE117" s="238">
        <f>IF(N117="základní",J117,0)</f>
        <v>0</v>
      </c>
      <c r="BF117" s="238">
        <f>IF(N117="snížená",J117,0)</f>
        <v>0</v>
      </c>
      <c r="BG117" s="238">
        <f>IF(N117="zákl. přenesená",J117,0)</f>
        <v>0</v>
      </c>
      <c r="BH117" s="238">
        <f>IF(N117="sníž. přenesená",J117,0)</f>
        <v>0</v>
      </c>
      <c r="BI117" s="238">
        <f>IF(N117="nulová",J117,0)</f>
        <v>0</v>
      </c>
      <c r="BJ117" s="17" t="s">
        <v>78</v>
      </c>
      <c r="BK117" s="238">
        <f>ROUND(I117*H117,2)</f>
        <v>0</v>
      </c>
      <c r="BL117" s="17" t="s">
        <v>168</v>
      </c>
      <c r="BM117" s="237" t="s">
        <v>1825</v>
      </c>
    </row>
    <row r="118" s="2" customFormat="1" ht="16.5" customHeight="1">
      <c r="A118" s="38"/>
      <c r="B118" s="39"/>
      <c r="C118" s="275" t="s">
        <v>351</v>
      </c>
      <c r="D118" s="275" t="s">
        <v>305</v>
      </c>
      <c r="E118" s="276" t="s">
        <v>213</v>
      </c>
      <c r="F118" s="277" t="s">
        <v>1826</v>
      </c>
      <c r="G118" s="278" t="s">
        <v>334</v>
      </c>
      <c r="H118" s="279">
        <v>1.54</v>
      </c>
      <c r="I118" s="280"/>
      <c r="J118" s="281">
        <f>ROUND(I118*H118,2)</f>
        <v>0</v>
      </c>
      <c r="K118" s="277" t="s">
        <v>19</v>
      </c>
      <c r="L118" s="282"/>
      <c r="M118" s="283" t="s">
        <v>19</v>
      </c>
      <c r="N118" s="284" t="s">
        <v>42</v>
      </c>
      <c r="O118" s="84"/>
      <c r="P118" s="235">
        <f>O118*H118</f>
        <v>0</v>
      </c>
      <c r="Q118" s="235">
        <v>0</v>
      </c>
      <c r="R118" s="235">
        <f>Q118*H118</f>
        <v>0</v>
      </c>
      <c r="S118" s="235">
        <v>0</v>
      </c>
      <c r="T118" s="23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37" t="s">
        <v>213</v>
      </c>
      <c r="AT118" s="237" t="s">
        <v>305</v>
      </c>
      <c r="AU118" s="237" t="s">
        <v>80</v>
      </c>
      <c r="AY118" s="17" t="s">
        <v>161</v>
      </c>
      <c r="BE118" s="238">
        <f>IF(N118="základní",J118,0)</f>
        <v>0</v>
      </c>
      <c r="BF118" s="238">
        <f>IF(N118="snížená",J118,0)</f>
        <v>0</v>
      </c>
      <c r="BG118" s="238">
        <f>IF(N118="zákl. přenesená",J118,0)</f>
        <v>0</v>
      </c>
      <c r="BH118" s="238">
        <f>IF(N118="sníž. přenesená",J118,0)</f>
        <v>0</v>
      </c>
      <c r="BI118" s="238">
        <f>IF(N118="nulová",J118,0)</f>
        <v>0</v>
      </c>
      <c r="BJ118" s="17" t="s">
        <v>78</v>
      </c>
      <c r="BK118" s="238">
        <f>ROUND(I118*H118,2)</f>
        <v>0</v>
      </c>
      <c r="BL118" s="17" t="s">
        <v>168</v>
      </c>
      <c r="BM118" s="237" t="s">
        <v>1827</v>
      </c>
    </row>
    <row r="119" s="2" customFormat="1" ht="16.5" customHeight="1">
      <c r="A119" s="38"/>
      <c r="B119" s="39"/>
      <c r="C119" s="275" t="s">
        <v>356</v>
      </c>
      <c r="D119" s="275" t="s">
        <v>305</v>
      </c>
      <c r="E119" s="276" t="s">
        <v>218</v>
      </c>
      <c r="F119" s="277" t="s">
        <v>1828</v>
      </c>
      <c r="G119" s="278" t="s">
        <v>1758</v>
      </c>
      <c r="H119" s="279">
        <v>25</v>
      </c>
      <c r="I119" s="280"/>
      <c r="J119" s="281">
        <f>ROUND(I119*H119,2)</f>
        <v>0</v>
      </c>
      <c r="K119" s="277" t="s">
        <v>19</v>
      </c>
      <c r="L119" s="282"/>
      <c r="M119" s="283" t="s">
        <v>19</v>
      </c>
      <c r="N119" s="284" t="s">
        <v>42</v>
      </c>
      <c r="O119" s="84"/>
      <c r="P119" s="235">
        <f>O119*H119</f>
        <v>0</v>
      </c>
      <c r="Q119" s="235">
        <v>0</v>
      </c>
      <c r="R119" s="235">
        <f>Q119*H119</f>
        <v>0</v>
      </c>
      <c r="S119" s="235">
        <v>0</v>
      </c>
      <c r="T119" s="23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7" t="s">
        <v>213</v>
      </c>
      <c r="AT119" s="237" t="s">
        <v>305</v>
      </c>
      <c r="AU119" s="237" t="s">
        <v>80</v>
      </c>
      <c r="AY119" s="17" t="s">
        <v>161</v>
      </c>
      <c r="BE119" s="238">
        <f>IF(N119="základní",J119,0)</f>
        <v>0</v>
      </c>
      <c r="BF119" s="238">
        <f>IF(N119="snížená",J119,0)</f>
        <v>0</v>
      </c>
      <c r="BG119" s="238">
        <f>IF(N119="zákl. přenesená",J119,0)</f>
        <v>0</v>
      </c>
      <c r="BH119" s="238">
        <f>IF(N119="sníž. přenesená",J119,0)</f>
        <v>0</v>
      </c>
      <c r="BI119" s="238">
        <f>IF(N119="nulová",J119,0)</f>
        <v>0</v>
      </c>
      <c r="BJ119" s="17" t="s">
        <v>78</v>
      </c>
      <c r="BK119" s="238">
        <f>ROUND(I119*H119,2)</f>
        <v>0</v>
      </c>
      <c r="BL119" s="17" t="s">
        <v>168</v>
      </c>
      <c r="BM119" s="237" t="s">
        <v>1829</v>
      </c>
    </row>
    <row r="120" s="2" customFormat="1" ht="16.5" customHeight="1">
      <c r="A120" s="38"/>
      <c r="B120" s="39"/>
      <c r="C120" s="275" t="s">
        <v>362</v>
      </c>
      <c r="D120" s="275" t="s">
        <v>305</v>
      </c>
      <c r="E120" s="276" t="s">
        <v>1830</v>
      </c>
      <c r="F120" s="277" t="s">
        <v>1831</v>
      </c>
      <c r="G120" s="278" t="s">
        <v>1758</v>
      </c>
      <c r="H120" s="279">
        <v>4</v>
      </c>
      <c r="I120" s="280"/>
      <c r="J120" s="281">
        <f>ROUND(I120*H120,2)</f>
        <v>0</v>
      </c>
      <c r="K120" s="277" t="s">
        <v>19</v>
      </c>
      <c r="L120" s="282"/>
      <c r="M120" s="283" t="s">
        <v>19</v>
      </c>
      <c r="N120" s="284" t="s">
        <v>42</v>
      </c>
      <c r="O120" s="84"/>
      <c r="P120" s="235">
        <f>O120*H120</f>
        <v>0</v>
      </c>
      <c r="Q120" s="235">
        <v>0</v>
      </c>
      <c r="R120" s="235">
        <f>Q120*H120</f>
        <v>0</v>
      </c>
      <c r="S120" s="235">
        <v>0</v>
      </c>
      <c r="T120" s="23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7" t="s">
        <v>213</v>
      </c>
      <c r="AT120" s="237" t="s">
        <v>305</v>
      </c>
      <c r="AU120" s="237" t="s">
        <v>80</v>
      </c>
      <c r="AY120" s="17" t="s">
        <v>161</v>
      </c>
      <c r="BE120" s="238">
        <f>IF(N120="základní",J120,0)</f>
        <v>0</v>
      </c>
      <c r="BF120" s="238">
        <f>IF(N120="snížená",J120,0)</f>
        <v>0</v>
      </c>
      <c r="BG120" s="238">
        <f>IF(N120="zákl. přenesená",J120,0)</f>
        <v>0</v>
      </c>
      <c r="BH120" s="238">
        <f>IF(N120="sníž. přenesená",J120,0)</f>
        <v>0</v>
      </c>
      <c r="BI120" s="238">
        <f>IF(N120="nulová",J120,0)</f>
        <v>0</v>
      </c>
      <c r="BJ120" s="17" t="s">
        <v>78</v>
      </c>
      <c r="BK120" s="238">
        <f>ROUND(I120*H120,2)</f>
        <v>0</v>
      </c>
      <c r="BL120" s="17" t="s">
        <v>168</v>
      </c>
      <c r="BM120" s="237" t="s">
        <v>1832</v>
      </c>
    </row>
    <row r="121" s="2" customFormat="1" ht="16.5" customHeight="1">
      <c r="A121" s="38"/>
      <c r="B121" s="39"/>
      <c r="C121" s="275" t="s">
        <v>374</v>
      </c>
      <c r="D121" s="275" t="s">
        <v>305</v>
      </c>
      <c r="E121" s="276" t="s">
        <v>1833</v>
      </c>
      <c r="F121" s="277" t="s">
        <v>1834</v>
      </c>
      <c r="G121" s="278" t="s">
        <v>1758</v>
      </c>
      <c r="H121" s="279">
        <v>29</v>
      </c>
      <c r="I121" s="280"/>
      <c r="J121" s="281">
        <f>ROUND(I121*H121,2)</f>
        <v>0</v>
      </c>
      <c r="K121" s="277" t="s">
        <v>19</v>
      </c>
      <c r="L121" s="282"/>
      <c r="M121" s="283" t="s">
        <v>19</v>
      </c>
      <c r="N121" s="284" t="s">
        <v>42</v>
      </c>
      <c r="O121" s="84"/>
      <c r="P121" s="235">
        <f>O121*H121</f>
        <v>0</v>
      </c>
      <c r="Q121" s="235">
        <v>0</v>
      </c>
      <c r="R121" s="235">
        <f>Q121*H121</f>
        <v>0</v>
      </c>
      <c r="S121" s="235">
        <v>0</v>
      </c>
      <c r="T121" s="23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7" t="s">
        <v>213</v>
      </c>
      <c r="AT121" s="237" t="s">
        <v>305</v>
      </c>
      <c r="AU121" s="237" t="s">
        <v>80</v>
      </c>
      <c r="AY121" s="17" t="s">
        <v>161</v>
      </c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17" t="s">
        <v>78</v>
      </c>
      <c r="BK121" s="238">
        <f>ROUND(I121*H121,2)</f>
        <v>0</v>
      </c>
      <c r="BL121" s="17" t="s">
        <v>168</v>
      </c>
      <c r="BM121" s="237" t="s">
        <v>1835</v>
      </c>
    </row>
    <row r="122" s="2" customFormat="1" ht="16.5" customHeight="1">
      <c r="A122" s="38"/>
      <c r="B122" s="39"/>
      <c r="C122" s="275" t="s">
        <v>379</v>
      </c>
      <c r="D122" s="275" t="s">
        <v>305</v>
      </c>
      <c r="E122" s="276" t="s">
        <v>1836</v>
      </c>
      <c r="F122" s="277" t="s">
        <v>1837</v>
      </c>
      <c r="G122" s="278" t="s">
        <v>1758</v>
      </c>
      <c r="H122" s="279">
        <v>40</v>
      </c>
      <c r="I122" s="280"/>
      <c r="J122" s="281">
        <f>ROUND(I122*H122,2)</f>
        <v>0</v>
      </c>
      <c r="K122" s="277" t="s">
        <v>19</v>
      </c>
      <c r="L122" s="282"/>
      <c r="M122" s="283" t="s">
        <v>19</v>
      </c>
      <c r="N122" s="284" t="s">
        <v>42</v>
      </c>
      <c r="O122" s="84"/>
      <c r="P122" s="235">
        <f>O122*H122</f>
        <v>0</v>
      </c>
      <c r="Q122" s="235">
        <v>0</v>
      </c>
      <c r="R122" s="235">
        <f>Q122*H122</f>
        <v>0</v>
      </c>
      <c r="S122" s="235">
        <v>0</v>
      </c>
      <c r="T122" s="23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7" t="s">
        <v>213</v>
      </c>
      <c r="AT122" s="237" t="s">
        <v>305</v>
      </c>
      <c r="AU122" s="237" t="s">
        <v>80</v>
      </c>
      <c r="AY122" s="17" t="s">
        <v>161</v>
      </c>
      <c r="BE122" s="238">
        <f>IF(N122="základní",J122,0)</f>
        <v>0</v>
      </c>
      <c r="BF122" s="238">
        <f>IF(N122="snížená",J122,0)</f>
        <v>0</v>
      </c>
      <c r="BG122" s="238">
        <f>IF(N122="zákl. přenesená",J122,0)</f>
        <v>0</v>
      </c>
      <c r="BH122" s="238">
        <f>IF(N122="sníž. přenesená",J122,0)</f>
        <v>0</v>
      </c>
      <c r="BI122" s="238">
        <f>IF(N122="nulová",J122,0)</f>
        <v>0</v>
      </c>
      <c r="BJ122" s="17" t="s">
        <v>78</v>
      </c>
      <c r="BK122" s="238">
        <f>ROUND(I122*H122,2)</f>
        <v>0</v>
      </c>
      <c r="BL122" s="17" t="s">
        <v>168</v>
      </c>
      <c r="BM122" s="237" t="s">
        <v>1838</v>
      </c>
    </row>
    <row r="123" s="12" customFormat="1" ht="22.8" customHeight="1">
      <c r="A123" s="12"/>
      <c r="B123" s="210"/>
      <c r="C123" s="211"/>
      <c r="D123" s="212" t="s">
        <v>70</v>
      </c>
      <c r="E123" s="224" t="s">
        <v>1839</v>
      </c>
      <c r="F123" s="224" t="s">
        <v>1840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SUM(P124:P129)</f>
        <v>0</v>
      </c>
      <c r="Q123" s="218"/>
      <c r="R123" s="219">
        <f>SUM(R124:R129)</f>
        <v>0</v>
      </c>
      <c r="S123" s="218"/>
      <c r="T123" s="220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78</v>
      </c>
      <c r="AT123" s="222" t="s">
        <v>70</v>
      </c>
      <c r="AU123" s="222" t="s">
        <v>78</v>
      </c>
      <c r="AY123" s="221" t="s">
        <v>161</v>
      </c>
      <c r="BK123" s="223">
        <f>SUM(BK124:BK129)</f>
        <v>0</v>
      </c>
    </row>
    <row r="124" s="2" customFormat="1" ht="16.5" customHeight="1">
      <c r="A124" s="38"/>
      <c r="B124" s="39"/>
      <c r="C124" s="226" t="s">
        <v>389</v>
      </c>
      <c r="D124" s="226" t="s">
        <v>163</v>
      </c>
      <c r="E124" s="227" t="s">
        <v>1841</v>
      </c>
      <c r="F124" s="228" t="s">
        <v>1842</v>
      </c>
      <c r="G124" s="229" t="s">
        <v>166</v>
      </c>
      <c r="H124" s="230">
        <v>800.70000000000005</v>
      </c>
      <c r="I124" s="231"/>
      <c r="J124" s="232">
        <f>ROUND(I124*H124,2)</f>
        <v>0</v>
      </c>
      <c r="K124" s="228" t="s">
        <v>19</v>
      </c>
      <c r="L124" s="44"/>
      <c r="M124" s="233" t="s">
        <v>19</v>
      </c>
      <c r="N124" s="234" t="s">
        <v>42</v>
      </c>
      <c r="O124" s="84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168</v>
      </c>
      <c r="AT124" s="237" t="s">
        <v>163</v>
      </c>
      <c r="AU124" s="237" t="s">
        <v>80</v>
      </c>
      <c r="AY124" s="17" t="s">
        <v>161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78</v>
      </c>
      <c r="BK124" s="238">
        <f>ROUND(I124*H124,2)</f>
        <v>0</v>
      </c>
      <c r="BL124" s="17" t="s">
        <v>168</v>
      </c>
      <c r="BM124" s="237" t="s">
        <v>1843</v>
      </c>
    </row>
    <row r="125" s="2" customFormat="1" ht="16.5" customHeight="1">
      <c r="A125" s="38"/>
      <c r="B125" s="39"/>
      <c r="C125" s="226" t="s">
        <v>398</v>
      </c>
      <c r="D125" s="226" t="s">
        <v>163</v>
      </c>
      <c r="E125" s="227" t="s">
        <v>1766</v>
      </c>
      <c r="F125" s="228" t="s">
        <v>1767</v>
      </c>
      <c r="G125" s="229" t="s">
        <v>166</v>
      </c>
      <c r="H125" s="230">
        <v>800.70000000000005</v>
      </c>
      <c r="I125" s="231"/>
      <c r="J125" s="232">
        <f>ROUND(I125*H125,2)</f>
        <v>0</v>
      </c>
      <c r="K125" s="228" t="s">
        <v>19</v>
      </c>
      <c r="L125" s="44"/>
      <c r="M125" s="233" t="s">
        <v>19</v>
      </c>
      <c r="N125" s="234" t="s">
        <v>42</v>
      </c>
      <c r="O125" s="84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168</v>
      </c>
      <c r="AT125" s="237" t="s">
        <v>163</v>
      </c>
      <c r="AU125" s="237" t="s">
        <v>80</v>
      </c>
      <c r="AY125" s="17" t="s">
        <v>161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78</v>
      </c>
      <c r="BK125" s="238">
        <f>ROUND(I125*H125,2)</f>
        <v>0</v>
      </c>
      <c r="BL125" s="17" t="s">
        <v>168</v>
      </c>
      <c r="BM125" s="237" t="s">
        <v>1844</v>
      </c>
    </row>
    <row r="126" s="2" customFormat="1" ht="16.5" customHeight="1">
      <c r="A126" s="38"/>
      <c r="B126" s="39"/>
      <c r="C126" s="226" t="s">
        <v>402</v>
      </c>
      <c r="D126" s="226" t="s">
        <v>163</v>
      </c>
      <c r="E126" s="227" t="s">
        <v>1845</v>
      </c>
      <c r="F126" s="228" t="s">
        <v>1846</v>
      </c>
      <c r="G126" s="229" t="s">
        <v>166</v>
      </c>
      <c r="H126" s="230">
        <v>800.70000000000005</v>
      </c>
      <c r="I126" s="231"/>
      <c r="J126" s="232">
        <f>ROUND(I126*H126,2)</f>
        <v>0</v>
      </c>
      <c r="K126" s="228" t="s">
        <v>19</v>
      </c>
      <c r="L126" s="44"/>
      <c r="M126" s="233" t="s">
        <v>19</v>
      </c>
      <c r="N126" s="234" t="s">
        <v>42</v>
      </c>
      <c r="O126" s="84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168</v>
      </c>
      <c r="AT126" s="237" t="s">
        <v>163</v>
      </c>
      <c r="AU126" s="237" t="s">
        <v>80</v>
      </c>
      <c r="AY126" s="17" t="s">
        <v>161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78</v>
      </c>
      <c r="BK126" s="238">
        <f>ROUND(I126*H126,2)</f>
        <v>0</v>
      </c>
      <c r="BL126" s="17" t="s">
        <v>168</v>
      </c>
      <c r="BM126" s="237" t="s">
        <v>1847</v>
      </c>
    </row>
    <row r="127" s="2" customFormat="1" ht="16.5" customHeight="1">
      <c r="A127" s="38"/>
      <c r="B127" s="39"/>
      <c r="C127" s="275" t="s">
        <v>407</v>
      </c>
      <c r="D127" s="275" t="s">
        <v>305</v>
      </c>
      <c r="E127" s="276" t="s">
        <v>224</v>
      </c>
      <c r="F127" s="277" t="s">
        <v>1848</v>
      </c>
      <c r="G127" s="278" t="s">
        <v>334</v>
      </c>
      <c r="H127" s="279">
        <v>32</v>
      </c>
      <c r="I127" s="280"/>
      <c r="J127" s="281">
        <f>ROUND(I127*H127,2)</f>
        <v>0</v>
      </c>
      <c r="K127" s="277" t="s">
        <v>19</v>
      </c>
      <c r="L127" s="282"/>
      <c r="M127" s="283" t="s">
        <v>19</v>
      </c>
      <c r="N127" s="284" t="s">
        <v>42</v>
      </c>
      <c r="O127" s="84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213</v>
      </c>
      <c r="AT127" s="237" t="s">
        <v>305</v>
      </c>
      <c r="AU127" s="237" t="s">
        <v>80</v>
      </c>
      <c r="AY127" s="17" t="s">
        <v>161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78</v>
      </c>
      <c r="BK127" s="238">
        <f>ROUND(I127*H127,2)</f>
        <v>0</v>
      </c>
      <c r="BL127" s="17" t="s">
        <v>168</v>
      </c>
      <c r="BM127" s="237" t="s">
        <v>1849</v>
      </c>
    </row>
    <row r="128" s="2" customFormat="1" ht="16.5" customHeight="1">
      <c r="A128" s="38"/>
      <c r="B128" s="39"/>
      <c r="C128" s="275" t="s">
        <v>411</v>
      </c>
      <c r="D128" s="275" t="s">
        <v>305</v>
      </c>
      <c r="E128" s="276" t="s">
        <v>238</v>
      </c>
      <c r="F128" s="277" t="s">
        <v>1850</v>
      </c>
      <c r="G128" s="278" t="s">
        <v>334</v>
      </c>
      <c r="H128" s="279">
        <v>32</v>
      </c>
      <c r="I128" s="280"/>
      <c r="J128" s="281">
        <f>ROUND(I128*H128,2)</f>
        <v>0</v>
      </c>
      <c r="K128" s="277" t="s">
        <v>19</v>
      </c>
      <c r="L128" s="282"/>
      <c r="M128" s="283" t="s">
        <v>19</v>
      </c>
      <c r="N128" s="284" t="s">
        <v>42</v>
      </c>
      <c r="O128" s="84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213</v>
      </c>
      <c r="AT128" s="237" t="s">
        <v>305</v>
      </c>
      <c r="AU128" s="237" t="s">
        <v>80</v>
      </c>
      <c r="AY128" s="17" t="s">
        <v>161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78</v>
      </c>
      <c r="BK128" s="238">
        <f>ROUND(I128*H128,2)</f>
        <v>0</v>
      </c>
      <c r="BL128" s="17" t="s">
        <v>168</v>
      </c>
      <c r="BM128" s="237" t="s">
        <v>1851</v>
      </c>
    </row>
    <row r="129" s="2" customFormat="1" ht="16.5" customHeight="1">
      <c r="A129" s="38"/>
      <c r="B129" s="39"/>
      <c r="C129" s="226" t="s">
        <v>415</v>
      </c>
      <c r="D129" s="226" t="s">
        <v>163</v>
      </c>
      <c r="E129" s="227" t="s">
        <v>347</v>
      </c>
      <c r="F129" s="228" t="s">
        <v>1852</v>
      </c>
      <c r="G129" s="229" t="s">
        <v>166</v>
      </c>
      <c r="H129" s="230">
        <v>800.70000000000005</v>
      </c>
      <c r="I129" s="231"/>
      <c r="J129" s="232">
        <f>ROUND(I129*H129,2)</f>
        <v>0</v>
      </c>
      <c r="K129" s="228" t="s">
        <v>19</v>
      </c>
      <c r="L129" s="44"/>
      <c r="M129" s="285" t="s">
        <v>19</v>
      </c>
      <c r="N129" s="286" t="s">
        <v>42</v>
      </c>
      <c r="O129" s="287"/>
      <c r="P129" s="288">
        <f>O129*H129</f>
        <v>0</v>
      </c>
      <c r="Q129" s="288">
        <v>0</v>
      </c>
      <c r="R129" s="288">
        <f>Q129*H129</f>
        <v>0</v>
      </c>
      <c r="S129" s="288">
        <v>0</v>
      </c>
      <c r="T129" s="28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168</v>
      </c>
      <c r="AT129" s="237" t="s">
        <v>163</v>
      </c>
      <c r="AU129" s="237" t="s">
        <v>80</v>
      </c>
      <c r="AY129" s="17" t="s">
        <v>161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78</v>
      </c>
      <c r="BK129" s="238">
        <f>ROUND(I129*H129,2)</f>
        <v>0</v>
      </c>
      <c r="BL129" s="17" t="s">
        <v>168</v>
      </c>
      <c r="BM129" s="237" t="s">
        <v>1853</v>
      </c>
    </row>
    <row r="130" s="2" customFormat="1" ht="6.96" customHeight="1">
      <c r="A130" s="38"/>
      <c r="B130" s="59"/>
      <c r="C130" s="60"/>
      <c r="D130" s="60"/>
      <c r="E130" s="60"/>
      <c r="F130" s="60"/>
      <c r="G130" s="60"/>
      <c r="H130" s="60"/>
      <c r="I130" s="175"/>
      <c r="J130" s="60"/>
      <c r="K130" s="60"/>
      <c r="L130" s="44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sheetProtection sheet="1" autoFilter="0" formatColumns="0" formatRows="0" objects="1" scenarios="1" spinCount="100000" saltValue="DkcDaayVBPR9ECyg4Q3tMbKgZaR6xXUhcEwyEXC7OP4CQStOZHKgBx0irSivSY8GePs3slo2ba5YH/TwvI9Y4w==" hashValue="1luQi7yQuY3nCqeES33G5Z7YiVP+cJT33qLvM60WwEBhMt16laFeo43c47nGpLOOinXeMt6bBJ+E0dFKKWRu7w==" algorithmName="SHA-512" password="CC35"/>
  <autoFilter ref="C83:K12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123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80</v>
      </c>
    </row>
    <row r="4" hidden="1" s="1" customFormat="1" ht="24.96" customHeight="1">
      <c r="B4" s="20"/>
      <c r="D4" s="142" t="s">
        <v>124</v>
      </c>
      <c r="I4" s="138"/>
      <c r="L4" s="20"/>
      <c r="M4" s="143" t="s">
        <v>10</v>
      </c>
      <c r="AT4" s="17" t="s">
        <v>4</v>
      </c>
    </row>
    <row r="5" hidden="1" s="1" customFormat="1" ht="6.96" customHeight="1">
      <c r="B5" s="20"/>
      <c r="I5" s="138"/>
      <c r="L5" s="20"/>
    </row>
    <row r="6" hidden="1" s="1" customFormat="1" ht="12" customHeight="1">
      <c r="B6" s="20"/>
      <c r="D6" s="144" t="s">
        <v>16</v>
      </c>
      <c r="I6" s="138"/>
      <c r="L6" s="20"/>
    </row>
    <row r="7" hidden="1" s="1" customFormat="1" ht="16.5" customHeight="1">
      <c r="B7" s="20"/>
      <c r="E7" s="145" t="str">
        <f>'Rekapitulace stavby'!K6</f>
        <v>Revitalizace ulice Nádražní</v>
      </c>
      <c r="F7" s="144"/>
      <c r="G7" s="144"/>
      <c r="H7" s="144"/>
      <c r="I7" s="138"/>
      <c r="L7" s="20"/>
    </row>
    <row r="8" hidden="1" s="2" customFormat="1" ht="12" customHeight="1">
      <c r="A8" s="38"/>
      <c r="B8" s="44"/>
      <c r="C8" s="38"/>
      <c r="D8" s="144" t="s">
        <v>125</v>
      </c>
      <c r="E8" s="38"/>
      <c r="F8" s="38"/>
      <c r="G8" s="38"/>
      <c r="H8" s="38"/>
      <c r="I8" s="146"/>
      <c r="J8" s="38"/>
      <c r="K8" s="38"/>
      <c r="L8" s="14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8" t="s">
        <v>1346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4" t="s">
        <v>18</v>
      </c>
      <c r="E11" s="38"/>
      <c r="F11" s="133" t="s">
        <v>19</v>
      </c>
      <c r="G11" s="38"/>
      <c r="H11" s="38"/>
      <c r="I11" s="149" t="s">
        <v>20</v>
      </c>
      <c r="J11" s="133" t="s">
        <v>19</v>
      </c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4" t="s">
        <v>21</v>
      </c>
      <c r="E12" s="38"/>
      <c r="F12" s="133" t="s">
        <v>22</v>
      </c>
      <c r="G12" s="38"/>
      <c r="H12" s="38"/>
      <c r="I12" s="149" t="s">
        <v>23</v>
      </c>
      <c r="J12" s="150" t="str">
        <f>'Rekapitulace stavby'!AN8</f>
        <v>6. 1. 2020</v>
      </c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6"/>
      <c r="J13" s="38"/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4" t="s">
        <v>25</v>
      </c>
      <c r="E14" s="38"/>
      <c r="F14" s="38"/>
      <c r="G14" s="38"/>
      <c r="H14" s="38"/>
      <c r="I14" s="149" t="s">
        <v>26</v>
      </c>
      <c r="J14" s="133" t="str">
        <f>IF('Rekapitulace stavby'!AN10="","",'Rekapitulace stavby'!AN10)</f>
        <v/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9" t="s">
        <v>28</v>
      </c>
      <c r="J15" s="133" t="str">
        <f>IF('Rekapitulace stavby'!AN11="","",'Rekapitulace stavby'!AN11)</f>
        <v/>
      </c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6"/>
      <c r="J16" s="38"/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4" t="s">
        <v>29</v>
      </c>
      <c r="E17" s="38"/>
      <c r="F17" s="38"/>
      <c r="G17" s="38"/>
      <c r="H17" s="38"/>
      <c r="I17" s="149" t="s">
        <v>26</v>
      </c>
      <c r="J17" s="33" t="str">
        <f>'Rekapitulace stavby'!AN13</f>
        <v>Vyplň údaj</v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9" t="s">
        <v>28</v>
      </c>
      <c r="J18" s="33" t="str">
        <f>'Rekapitulace stavby'!AN14</f>
        <v>Vyplň údaj</v>
      </c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6"/>
      <c r="J19" s="38"/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4" t="s">
        <v>31</v>
      </c>
      <c r="E20" s="38"/>
      <c r="F20" s="38"/>
      <c r="G20" s="38"/>
      <c r="H20" s="38"/>
      <c r="I20" s="149" t="s">
        <v>26</v>
      </c>
      <c r="J20" s="133" t="s">
        <v>19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9" t="s">
        <v>28</v>
      </c>
      <c r="J21" s="133" t="s">
        <v>19</v>
      </c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6"/>
      <c r="J22" s="38"/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4" t="s">
        <v>34</v>
      </c>
      <c r="E23" s="38"/>
      <c r="F23" s="38"/>
      <c r="G23" s="38"/>
      <c r="H23" s="38"/>
      <c r="I23" s="149" t="s">
        <v>26</v>
      </c>
      <c r="J23" s="133" t="s">
        <v>19</v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3" t="s">
        <v>32</v>
      </c>
      <c r="F24" s="38"/>
      <c r="G24" s="38"/>
      <c r="H24" s="38"/>
      <c r="I24" s="149" t="s">
        <v>28</v>
      </c>
      <c r="J24" s="133" t="s">
        <v>19</v>
      </c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6"/>
      <c r="J25" s="38"/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4" t="s">
        <v>35</v>
      </c>
      <c r="E26" s="38"/>
      <c r="F26" s="38"/>
      <c r="G26" s="38"/>
      <c r="H26" s="38"/>
      <c r="I26" s="146"/>
      <c r="J26" s="38"/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83.25" customHeight="1">
      <c r="A27" s="151"/>
      <c r="B27" s="152"/>
      <c r="C27" s="151"/>
      <c r="D27" s="151"/>
      <c r="E27" s="153" t="s">
        <v>36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6"/>
      <c r="E29" s="156"/>
      <c r="F29" s="156"/>
      <c r="G29" s="156"/>
      <c r="H29" s="156"/>
      <c r="I29" s="157"/>
      <c r="J29" s="156"/>
      <c r="K29" s="156"/>
      <c r="L29" s="14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8" t="s">
        <v>37</v>
      </c>
      <c r="E30" s="38"/>
      <c r="F30" s="38"/>
      <c r="G30" s="38"/>
      <c r="H30" s="38"/>
      <c r="I30" s="146"/>
      <c r="J30" s="159">
        <f>ROUND(J88, 2)</f>
        <v>0</v>
      </c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0" t="s">
        <v>39</v>
      </c>
      <c r="G32" s="38"/>
      <c r="H32" s="38"/>
      <c r="I32" s="161" t="s">
        <v>38</v>
      </c>
      <c r="J32" s="160" t="s">
        <v>40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2" t="s">
        <v>41</v>
      </c>
      <c r="E33" s="144" t="s">
        <v>42</v>
      </c>
      <c r="F33" s="163">
        <f>ROUND((SUM(BE88:BE124)),  2)</f>
        <v>0</v>
      </c>
      <c r="G33" s="38"/>
      <c r="H33" s="38"/>
      <c r="I33" s="164">
        <v>0.20999999999999999</v>
      </c>
      <c r="J33" s="163">
        <f>ROUND(((SUM(BE88:BE124))*I33),  2)</f>
        <v>0</v>
      </c>
      <c r="K33" s="38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4" t="s">
        <v>43</v>
      </c>
      <c r="F34" s="163">
        <f>ROUND((SUM(BF88:BF124)),  2)</f>
        <v>0</v>
      </c>
      <c r="G34" s="38"/>
      <c r="H34" s="38"/>
      <c r="I34" s="164">
        <v>0.14999999999999999</v>
      </c>
      <c r="J34" s="163">
        <f>ROUND(((SUM(BF88:BF124))*I34),  2)</f>
        <v>0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4" t="s">
        <v>44</v>
      </c>
      <c r="F35" s="163">
        <f>ROUND((SUM(BG88:BG124)),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45</v>
      </c>
      <c r="F36" s="163">
        <f>ROUND((SUM(BH88:BH124)),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46</v>
      </c>
      <c r="F37" s="163">
        <f>ROUND((SUM(BI88:BI124)),  2)</f>
        <v>0</v>
      </c>
      <c r="G37" s="38"/>
      <c r="H37" s="38"/>
      <c r="I37" s="164">
        <v>0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6"/>
      <c r="J38" s="38"/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5"/>
      <c r="D39" s="166" t="s">
        <v>47</v>
      </c>
      <c r="E39" s="167"/>
      <c r="F39" s="167"/>
      <c r="G39" s="168" t="s">
        <v>48</v>
      </c>
      <c r="H39" s="169" t="s">
        <v>49</v>
      </c>
      <c r="I39" s="170"/>
      <c r="J39" s="171">
        <f>SUM(J30:J37)</f>
        <v>0</v>
      </c>
      <c r="K39" s="172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73"/>
      <c r="C40" s="174"/>
      <c r="D40" s="174"/>
      <c r="E40" s="174"/>
      <c r="F40" s="174"/>
      <c r="G40" s="174"/>
      <c r="H40" s="174"/>
      <c r="I40" s="175"/>
      <c r="J40" s="174"/>
      <c r="K40" s="174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76"/>
      <c r="C44" s="177"/>
      <c r="D44" s="177"/>
      <c r="E44" s="177"/>
      <c r="F44" s="177"/>
      <c r="G44" s="177"/>
      <c r="H44" s="177"/>
      <c r="I44" s="178"/>
      <c r="J44" s="177"/>
      <c r="K44" s="177"/>
      <c r="L44" s="14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129</v>
      </c>
      <c r="D45" s="40"/>
      <c r="E45" s="40"/>
      <c r="F45" s="40"/>
      <c r="G45" s="40"/>
      <c r="H45" s="40"/>
      <c r="I45" s="146"/>
      <c r="J45" s="40"/>
      <c r="K45" s="40"/>
      <c r="L45" s="14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46"/>
      <c r="J46" s="40"/>
      <c r="K46" s="40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9" t="str">
        <f>E7</f>
        <v>Revitalizace ulice Nádražní</v>
      </c>
      <c r="F48" s="32"/>
      <c r="G48" s="32"/>
      <c r="H48" s="32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125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VRN - Vedlejší rozpočtové náklady</v>
      </c>
      <c r="F50" s="40"/>
      <c r="G50" s="40"/>
      <c r="H50" s="40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46"/>
      <c r="J51" s="40"/>
      <c r="K51" s="40"/>
      <c r="L51" s="14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ul. Nádražní</v>
      </c>
      <c r="G52" s="40"/>
      <c r="H52" s="40"/>
      <c r="I52" s="149" t="s">
        <v>23</v>
      </c>
      <c r="J52" s="72" t="str">
        <f>IF(J12="","",J12)</f>
        <v>6. 1. 2020</v>
      </c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149" t="s">
        <v>31</v>
      </c>
      <c r="J54" s="36" t="str">
        <f>E21</f>
        <v>BENEPRO, a.s.</v>
      </c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149" t="s">
        <v>34</v>
      </c>
      <c r="J55" s="36" t="str">
        <f>E24</f>
        <v>BENEPRO, a.s.</v>
      </c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46"/>
      <c r="J56" s="40"/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80" t="s">
        <v>130</v>
      </c>
      <c r="D57" s="181"/>
      <c r="E57" s="181"/>
      <c r="F57" s="181"/>
      <c r="G57" s="181"/>
      <c r="H57" s="181"/>
      <c r="I57" s="182"/>
      <c r="J57" s="183" t="s">
        <v>131</v>
      </c>
      <c r="K57" s="181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46"/>
      <c r="J58" s="40"/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84" t="s">
        <v>69</v>
      </c>
      <c r="D59" s="40"/>
      <c r="E59" s="40"/>
      <c r="F59" s="40"/>
      <c r="G59" s="40"/>
      <c r="H59" s="40"/>
      <c r="I59" s="146"/>
      <c r="J59" s="102">
        <f>J88</f>
        <v>0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132</v>
      </c>
    </row>
    <row r="60" s="9" customFormat="1" ht="24.96" customHeight="1">
      <c r="A60" s="9"/>
      <c r="B60" s="185"/>
      <c r="C60" s="186"/>
      <c r="D60" s="187" t="s">
        <v>133</v>
      </c>
      <c r="E60" s="188"/>
      <c r="F60" s="188"/>
      <c r="G60" s="188"/>
      <c r="H60" s="188"/>
      <c r="I60" s="189"/>
      <c r="J60" s="190">
        <f>J89</f>
        <v>0</v>
      </c>
      <c r="K60" s="186"/>
      <c r="L60" s="19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92"/>
      <c r="C61" s="125"/>
      <c r="D61" s="193" t="s">
        <v>137</v>
      </c>
      <c r="E61" s="194"/>
      <c r="F61" s="194"/>
      <c r="G61" s="194"/>
      <c r="H61" s="194"/>
      <c r="I61" s="195"/>
      <c r="J61" s="196">
        <f>J90</f>
        <v>0</v>
      </c>
      <c r="K61" s="125"/>
      <c r="L61" s="19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85"/>
      <c r="C62" s="186"/>
      <c r="D62" s="187" t="s">
        <v>1346</v>
      </c>
      <c r="E62" s="188"/>
      <c r="F62" s="188"/>
      <c r="G62" s="188"/>
      <c r="H62" s="188"/>
      <c r="I62" s="189"/>
      <c r="J62" s="190">
        <f>J94</f>
        <v>0</v>
      </c>
      <c r="K62" s="186"/>
      <c r="L62" s="19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92"/>
      <c r="C63" s="125"/>
      <c r="D63" s="193" t="s">
        <v>1347</v>
      </c>
      <c r="E63" s="194"/>
      <c r="F63" s="194"/>
      <c r="G63" s="194"/>
      <c r="H63" s="194"/>
      <c r="I63" s="195"/>
      <c r="J63" s="196">
        <f>J95</f>
        <v>0</v>
      </c>
      <c r="K63" s="125"/>
      <c r="L63" s="19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92"/>
      <c r="C64" s="125"/>
      <c r="D64" s="193" t="s">
        <v>1348</v>
      </c>
      <c r="E64" s="194"/>
      <c r="F64" s="194"/>
      <c r="G64" s="194"/>
      <c r="H64" s="194"/>
      <c r="I64" s="195"/>
      <c r="J64" s="196">
        <f>J105</f>
        <v>0</v>
      </c>
      <c r="K64" s="125"/>
      <c r="L64" s="19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92"/>
      <c r="C65" s="125"/>
      <c r="D65" s="193" t="s">
        <v>1854</v>
      </c>
      <c r="E65" s="194"/>
      <c r="F65" s="194"/>
      <c r="G65" s="194"/>
      <c r="H65" s="194"/>
      <c r="I65" s="195"/>
      <c r="J65" s="196">
        <f>J108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2"/>
      <c r="C66" s="125"/>
      <c r="D66" s="193" t="s">
        <v>1855</v>
      </c>
      <c r="E66" s="194"/>
      <c r="F66" s="194"/>
      <c r="G66" s="194"/>
      <c r="H66" s="194"/>
      <c r="I66" s="195"/>
      <c r="J66" s="196">
        <f>J116</f>
        <v>0</v>
      </c>
      <c r="K66" s="125"/>
      <c r="L66" s="19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2"/>
      <c r="C67" s="125"/>
      <c r="D67" s="193" t="s">
        <v>1856</v>
      </c>
      <c r="E67" s="194"/>
      <c r="F67" s="194"/>
      <c r="G67" s="194"/>
      <c r="H67" s="194"/>
      <c r="I67" s="195"/>
      <c r="J67" s="196">
        <f>J119</f>
        <v>0</v>
      </c>
      <c r="K67" s="125"/>
      <c r="L67" s="19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2"/>
      <c r="C68" s="125"/>
      <c r="D68" s="193" t="s">
        <v>1349</v>
      </c>
      <c r="E68" s="194"/>
      <c r="F68" s="194"/>
      <c r="G68" s="194"/>
      <c r="H68" s="194"/>
      <c r="I68" s="195"/>
      <c r="J68" s="196">
        <f>J122</f>
        <v>0</v>
      </c>
      <c r="K68" s="125"/>
      <c r="L68" s="19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146"/>
      <c r="J69" s="40"/>
      <c r="K69" s="40"/>
      <c r="L69" s="14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175"/>
      <c r="J70" s="60"/>
      <c r="K70" s="60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178"/>
      <c r="J74" s="62"/>
      <c r="K74" s="62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146</v>
      </c>
      <c r="D75" s="40"/>
      <c r="E75" s="40"/>
      <c r="F75" s="40"/>
      <c r="G75" s="40"/>
      <c r="H75" s="40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79" t="str">
        <f>E7</f>
        <v>Revitalizace ulice Nádražní</v>
      </c>
      <c r="F78" s="32"/>
      <c r="G78" s="32"/>
      <c r="H78" s="32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125</v>
      </c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VRN - Vedlejší rozpočtové náklady</v>
      </c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ul. Nádražní</v>
      </c>
      <c r="G82" s="40"/>
      <c r="H82" s="40"/>
      <c r="I82" s="149" t="s">
        <v>23</v>
      </c>
      <c r="J82" s="72" t="str">
        <f>IF(J12="","",J12)</f>
        <v>6. 1. 2020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6"/>
      <c r="J83" s="40"/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 xml:space="preserve"> </v>
      </c>
      <c r="G84" s="40"/>
      <c r="H84" s="40"/>
      <c r="I84" s="149" t="s">
        <v>31</v>
      </c>
      <c r="J84" s="36" t="str">
        <f>E21</f>
        <v>BENEPRO, a.s.</v>
      </c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149" t="s">
        <v>34</v>
      </c>
      <c r="J85" s="36" t="str">
        <f>E24</f>
        <v>BENEPRO, a.s.</v>
      </c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146"/>
      <c r="J86" s="40"/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98"/>
      <c r="B87" s="199"/>
      <c r="C87" s="200" t="s">
        <v>147</v>
      </c>
      <c r="D87" s="201" t="s">
        <v>56</v>
      </c>
      <c r="E87" s="201" t="s">
        <v>52</v>
      </c>
      <c r="F87" s="201" t="s">
        <v>53</v>
      </c>
      <c r="G87" s="201" t="s">
        <v>148</v>
      </c>
      <c r="H87" s="201" t="s">
        <v>149</v>
      </c>
      <c r="I87" s="202" t="s">
        <v>150</v>
      </c>
      <c r="J87" s="201" t="s">
        <v>131</v>
      </c>
      <c r="K87" s="203" t="s">
        <v>151</v>
      </c>
      <c r="L87" s="204"/>
      <c r="M87" s="92" t="s">
        <v>19</v>
      </c>
      <c r="N87" s="93" t="s">
        <v>41</v>
      </c>
      <c r="O87" s="93" t="s">
        <v>152</v>
      </c>
      <c r="P87" s="93" t="s">
        <v>153</v>
      </c>
      <c r="Q87" s="93" t="s">
        <v>154</v>
      </c>
      <c r="R87" s="93" t="s">
        <v>155</v>
      </c>
      <c r="S87" s="93" t="s">
        <v>156</v>
      </c>
      <c r="T87" s="94" t="s">
        <v>157</v>
      </c>
      <c r="U87" s="198"/>
      <c r="V87" s="198"/>
      <c r="W87" s="198"/>
      <c r="X87" s="198"/>
      <c r="Y87" s="198"/>
      <c r="Z87" s="198"/>
      <c r="AA87" s="198"/>
      <c r="AB87" s="198"/>
      <c r="AC87" s="198"/>
      <c r="AD87" s="198"/>
      <c r="AE87" s="198"/>
    </row>
    <row r="88" s="2" customFormat="1" ht="22.8" customHeight="1">
      <c r="A88" s="38"/>
      <c r="B88" s="39"/>
      <c r="C88" s="99" t="s">
        <v>158</v>
      </c>
      <c r="D88" s="40"/>
      <c r="E88" s="40"/>
      <c r="F88" s="40"/>
      <c r="G88" s="40"/>
      <c r="H88" s="40"/>
      <c r="I88" s="146"/>
      <c r="J88" s="205">
        <f>BK88</f>
        <v>0</v>
      </c>
      <c r="K88" s="40"/>
      <c r="L88" s="44"/>
      <c r="M88" s="95"/>
      <c r="N88" s="206"/>
      <c r="O88" s="96"/>
      <c r="P88" s="207">
        <f>P89+P94</f>
        <v>0</v>
      </c>
      <c r="Q88" s="96"/>
      <c r="R88" s="207">
        <f>R89+R94</f>
        <v>0</v>
      </c>
      <c r="S88" s="96"/>
      <c r="T88" s="208">
        <f>T89+T94</f>
        <v>793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70</v>
      </c>
      <c r="AU88" s="17" t="s">
        <v>132</v>
      </c>
      <c r="BK88" s="209">
        <f>BK89+BK94</f>
        <v>0</v>
      </c>
    </row>
    <row r="89" s="12" customFormat="1" ht="25.92" customHeight="1">
      <c r="A89" s="12"/>
      <c r="B89" s="210"/>
      <c r="C89" s="211"/>
      <c r="D89" s="212" t="s">
        <v>70</v>
      </c>
      <c r="E89" s="213" t="s">
        <v>159</v>
      </c>
      <c r="F89" s="213" t="s">
        <v>160</v>
      </c>
      <c r="G89" s="211"/>
      <c r="H89" s="211"/>
      <c r="I89" s="214"/>
      <c r="J89" s="215">
        <f>BK89</f>
        <v>0</v>
      </c>
      <c r="K89" s="211"/>
      <c r="L89" s="216"/>
      <c r="M89" s="217"/>
      <c r="N89" s="218"/>
      <c r="O89" s="218"/>
      <c r="P89" s="219">
        <f>P90</f>
        <v>0</v>
      </c>
      <c r="Q89" s="218"/>
      <c r="R89" s="219">
        <f>R90</f>
        <v>0</v>
      </c>
      <c r="S89" s="218"/>
      <c r="T89" s="220">
        <f>T90</f>
        <v>793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1" t="s">
        <v>78</v>
      </c>
      <c r="AT89" s="222" t="s">
        <v>70</v>
      </c>
      <c r="AU89" s="222" t="s">
        <v>71</v>
      </c>
      <c r="AY89" s="221" t="s">
        <v>161</v>
      </c>
      <c r="BK89" s="223">
        <f>BK90</f>
        <v>0</v>
      </c>
    </row>
    <row r="90" s="12" customFormat="1" ht="22.8" customHeight="1">
      <c r="A90" s="12"/>
      <c r="B90" s="210"/>
      <c r="C90" s="211"/>
      <c r="D90" s="212" t="s">
        <v>70</v>
      </c>
      <c r="E90" s="224" t="s">
        <v>218</v>
      </c>
      <c r="F90" s="224" t="s">
        <v>503</v>
      </c>
      <c r="G90" s="211"/>
      <c r="H90" s="211"/>
      <c r="I90" s="214"/>
      <c r="J90" s="225">
        <f>BK90</f>
        <v>0</v>
      </c>
      <c r="K90" s="211"/>
      <c r="L90" s="216"/>
      <c r="M90" s="217"/>
      <c r="N90" s="218"/>
      <c r="O90" s="218"/>
      <c r="P90" s="219">
        <f>SUM(P91:P93)</f>
        <v>0</v>
      </c>
      <c r="Q90" s="218"/>
      <c r="R90" s="219">
        <f>SUM(R91:R93)</f>
        <v>0</v>
      </c>
      <c r="S90" s="218"/>
      <c r="T90" s="220">
        <f>SUM(T91:T93)</f>
        <v>793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1" t="s">
        <v>78</v>
      </c>
      <c r="AT90" s="222" t="s">
        <v>70</v>
      </c>
      <c r="AU90" s="222" t="s">
        <v>78</v>
      </c>
      <c r="AY90" s="221" t="s">
        <v>161</v>
      </c>
      <c r="BK90" s="223">
        <f>SUM(BK91:BK93)</f>
        <v>0</v>
      </c>
    </row>
    <row r="91" s="2" customFormat="1" ht="21.75" customHeight="1">
      <c r="A91" s="38"/>
      <c r="B91" s="39"/>
      <c r="C91" s="226" t="s">
        <v>78</v>
      </c>
      <c r="D91" s="226" t="s">
        <v>163</v>
      </c>
      <c r="E91" s="227" t="s">
        <v>1857</v>
      </c>
      <c r="F91" s="228" t="s">
        <v>1858</v>
      </c>
      <c r="G91" s="229" t="s">
        <v>166</v>
      </c>
      <c r="H91" s="230">
        <v>39650</v>
      </c>
      <c r="I91" s="231"/>
      <c r="J91" s="232">
        <f>ROUND(I91*H91,2)</f>
        <v>0</v>
      </c>
      <c r="K91" s="228" t="s">
        <v>167</v>
      </c>
      <c r="L91" s="44"/>
      <c r="M91" s="233" t="s">
        <v>19</v>
      </c>
      <c r="N91" s="234" t="s">
        <v>42</v>
      </c>
      <c r="O91" s="84"/>
      <c r="P91" s="235">
        <f>O91*H91</f>
        <v>0</v>
      </c>
      <c r="Q91" s="235">
        <v>0</v>
      </c>
      <c r="R91" s="235">
        <f>Q91*H91</f>
        <v>0</v>
      </c>
      <c r="S91" s="235">
        <v>0.02</v>
      </c>
      <c r="T91" s="236">
        <f>S91*H91</f>
        <v>793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37" t="s">
        <v>168</v>
      </c>
      <c r="AT91" s="237" t="s">
        <v>163</v>
      </c>
      <c r="AU91" s="237" t="s">
        <v>80</v>
      </c>
      <c r="AY91" s="17" t="s">
        <v>161</v>
      </c>
      <c r="BE91" s="238">
        <f>IF(N91="základní",J91,0)</f>
        <v>0</v>
      </c>
      <c r="BF91" s="238">
        <f>IF(N91="snížená",J91,0)</f>
        <v>0</v>
      </c>
      <c r="BG91" s="238">
        <f>IF(N91="zákl. přenesená",J91,0)</f>
        <v>0</v>
      </c>
      <c r="BH91" s="238">
        <f>IF(N91="sníž. přenesená",J91,0)</f>
        <v>0</v>
      </c>
      <c r="BI91" s="238">
        <f>IF(N91="nulová",J91,0)</f>
        <v>0</v>
      </c>
      <c r="BJ91" s="17" t="s">
        <v>78</v>
      </c>
      <c r="BK91" s="238">
        <f>ROUND(I91*H91,2)</f>
        <v>0</v>
      </c>
      <c r="BL91" s="17" t="s">
        <v>168</v>
      </c>
      <c r="BM91" s="237" t="s">
        <v>1859</v>
      </c>
    </row>
    <row r="92" s="2" customFormat="1">
      <c r="A92" s="38"/>
      <c r="B92" s="39"/>
      <c r="C92" s="40"/>
      <c r="D92" s="239" t="s">
        <v>170</v>
      </c>
      <c r="E92" s="40"/>
      <c r="F92" s="240" t="s">
        <v>1860</v>
      </c>
      <c r="G92" s="40"/>
      <c r="H92" s="40"/>
      <c r="I92" s="146"/>
      <c r="J92" s="40"/>
      <c r="K92" s="40"/>
      <c r="L92" s="44"/>
      <c r="M92" s="241"/>
      <c r="N92" s="242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170</v>
      </c>
      <c r="AU92" s="17" t="s">
        <v>80</v>
      </c>
    </row>
    <row r="93" s="14" customFormat="1">
      <c r="A93" s="14"/>
      <c r="B93" s="253"/>
      <c r="C93" s="254"/>
      <c r="D93" s="239" t="s">
        <v>172</v>
      </c>
      <c r="E93" s="255" t="s">
        <v>19</v>
      </c>
      <c r="F93" s="256" t="s">
        <v>1861</v>
      </c>
      <c r="G93" s="254"/>
      <c r="H93" s="257">
        <v>39650</v>
      </c>
      <c r="I93" s="258"/>
      <c r="J93" s="254"/>
      <c r="K93" s="254"/>
      <c r="L93" s="259"/>
      <c r="M93" s="260"/>
      <c r="N93" s="261"/>
      <c r="O93" s="261"/>
      <c r="P93" s="261"/>
      <c r="Q93" s="261"/>
      <c r="R93" s="261"/>
      <c r="S93" s="261"/>
      <c r="T93" s="26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63" t="s">
        <v>172</v>
      </c>
      <c r="AU93" s="263" t="s">
        <v>80</v>
      </c>
      <c r="AV93" s="14" t="s">
        <v>80</v>
      </c>
      <c r="AW93" s="14" t="s">
        <v>33</v>
      </c>
      <c r="AX93" s="14" t="s">
        <v>78</v>
      </c>
      <c r="AY93" s="263" t="s">
        <v>161</v>
      </c>
    </row>
    <row r="94" s="12" customFormat="1" ht="25.92" customHeight="1">
      <c r="A94" s="12"/>
      <c r="B94" s="210"/>
      <c r="C94" s="211"/>
      <c r="D94" s="212" t="s">
        <v>70</v>
      </c>
      <c r="E94" s="213" t="s">
        <v>121</v>
      </c>
      <c r="F94" s="213" t="s">
        <v>122</v>
      </c>
      <c r="G94" s="211"/>
      <c r="H94" s="211"/>
      <c r="I94" s="214"/>
      <c r="J94" s="215">
        <f>BK94</f>
        <v>0</v>
      </c>
      <c r="K94" s="211"/>
      <c r="L94" s="216"/>
      <c r="M94" s="217"/>
      <c r="N94" s="218"/>
      <c r="O94" s="218"/>
      <c r="P94" s="219">
        <f>P95+P105+P108+P116+P119+P122</f>
        <v>0</v>
      </c>
      <c r="Q94" s="218"/>
      <c r="R94" s="219">
        <f>R95+R105+R108+R116+R119+R122</f>
        <v>0</v>
      </c>
      <c r="S94" s="218"/>
      <c r="T94" s="220">
        <f>T95+T105+T108+T116+T119+T122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21" t="s">
        <v>194</v>
      </c>
      <c r="AT94" s="222" t="s">
        <v>70</v>
      </c>
      <c r="AU94" s="222" t="s">
        <v>71</v>
      </c>
      <c r="AY94" s="221" t="s">
        <v>161</v>
      </c>
      <c r="BK94" s="223">
        <f>BK95+BK105+BK108+BK116+BK119+BK122</f>
        <v>0</v>
      </c>
    </row>
    <row r="95" s="12" customFormat="1" ht="22.8" customHeight="1">
      <c r="A95" s="12"/>
      <c r="B95" s="210"/>
      <c r="C95" s="211"/>
      <c r="D95" s="212" t="s">
        <v>70</v>
      </c>
      <c r="E95" s="224" t="s">
        <v>1568</v>
      </c>
      <c r="F95" s="224" t="s">
        <v>1569</v>
      </c>
      <c r="G95" s="211"/>
      <c r="H95" s="211"/>
      <c r="I95" s="214"/>
      <c r="J95" s="225">
        <f>BK95</f>
        <v>0</v>
      </c>
      <c r="K95" s="211"/>
      <c r="L95" s="216"/>
      <c r="M95" s="217"/>
      <c r="N95" s="218"/>
      <c r="O95" s="218"/>
      <c r="P95" s="219">
        <f>SUM(P96:P104)</f>
        <v>0</v>
      </c>
      <c r="Q95" s="218"/>
      <c r="R95" s="219">
        <f>SUM(R96:R104)</f>
        <v>0</v>
      </c>
      <c r="S95" s="218"/>
      <c r="T95" s="220">
        <f>SUM(T96:T104)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21" t="s">
        <v>194</v>
      </c>
      <c r="AT95" s="222" t="s">
        <v>70</v>
      </c>
      <c r="AU95" s="222" t="s">
        <v>78</v>
      </c>
      <c r="AY95" s="221" t="s">
        <v>161</v>
      </c>
      <c r="BK95" s="223">
        <f>SUM(BK96:BK104)</f>
        <v>0</v>
      </c>
    </row>
    <row r="96" s="2" customFormat="1" ht="16.5" customHeight="1">
      <c r="A96" s="38"/>
      <c r="B96" s="39"/>
      <c r="C96" s="226" t="s">
        <v>80</v>
      </c>
      <c r="D96" s="226" t="s">
        <v>163</v>
      </c>
      <c r="E96" s="227" t="s">
        <v>1862</v>
      </c>
      <c r="F96" s="228" t="s">
        <v>1863</v>
      </c>
      <c r="G96" s="229" t="s">
        <v>1864</v>
      </c>
      <c r="H96" s="230">
        <v>1</v>
      </c>
      <c r="I96" s="231"/>
      <c r="J96" s="232">
        <f>ROUND(I96*H96,2)</f>
        <v>0</v>
      </c>
      <c r="K96" s="228" t="s">
        <v>167</v>
      </c>
      <c r="L96" s="44"/>
      <c r="M96" s="233" t="s">
        <v>19</v>
      </c>
      <c r="N96" s="234" t="s">
        <v>42</v>
      </c>
      <c r="O96" s="84"/>
      <c r="P96" s="235">
        <f>O96*H96</f>
        <v>0</v>
      </c>
      <c r="Q96" s="235">
        <v>0</v>
      </c>
      <c r="R96" s="235">
        <f>Q96*H96</f>
        <v>0</v>
      </c>
      <c r="S96" s="235">
        <v>0</v>
      </c>
      <c r="T96" s="23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37" t="s">
        <v>1573</v>
      </c>
      <c r="AT96" s="237" t="s">
        <v>163</v>
      </c>
      <c r="AU96" s="237" t="s">
        <v>80</v>
      </c>
      <c r="AY96" s="17" t="s">
        <v>161</v>
      </c>
      <c r="BE96" s="238">
        <f>IF(N96="základní",J96,0)</f>
        <v>0</v>
      </c>
      <c r="BF96" s="238">
        <f>IF(N96="snížená",J96,0)</f>
        <v>0</v>
      </c>
      <c r="BG96" s="238">
        <f>IF(N96="zákl. přenesená",J96,0)</f>
        <v>0</v>
      </c>
      <c r="BH96" s="238">
        <f>IF(N96="sníž. přenesená",J96,0)</f>
        <v>0</v>
      </c>
      <c r="BI96" s="238">
        <f>IF(N96="nulová",J96,0)</f>
        <v>0</v>
      </c>
      <c r="BJ96" s="17" t="s">
        <v>78</v>
      </c>
      <c r="BK96" s="238">
        <f>ROUND(I96*H96,2)</f>
        <v>0</v>
      </c>
      <c r="BL96" s="17" t="s">
        <v>1573</v>
      </c>
      <c r="BM96" s="237" t="s">
        <v>1865</v>
      </c>
    </row>
    <row r="97" s="2" customFormat="1" ht="16.5" customHeight="1">
      <c r="A97" s="38"/>
      <c r="B97" s="39"/>
      <c r="C97" s="226" t="s">
        <v>187</v>
      </c>
      <c r="D97" s="226" t="s">
        <v>163</v>
      </c>
      <c r="E97" s="227" t="s">
        <v>1866</v>
      </c>
      <c r="F97" s="228" t="s">
        <v>1867</v>
      </c>
      <c r="G97" s="229" t="s">
        <v>1864</v>
      </c>
      <c r="H97" s="230">
        <v>1</v>
      </c>
      <c r="I97" s="231"/>
      <c r="J97" s="232">
        <f>ROUND(I97*H97,2)</f>
        <v>0</v>
      </c>
      <c r="K97" s="228" t="s">
        <v>167</v>
      </c>
      <c r="L97" s="44"/>
      <c r="M97" s="233" t="s">
        <v>19</v>
      </c>
      <c r="N97" s="234" t="s">
        <v>42</v>
      </c>
      <c r="O97" s="84"/>
      <c r="P97" s="235">
        <f>O97*H97</f>
        <v>0</v>
      </c>
      <c r="Q97" s="235">
        <v>0</v>
      </c>
      <c r="R97" s="235">
        <f>Q97*H97</f>
        <v>0</v>
      </c>
      <c r="S97" s="235">
        <v>0</v>
      </c>
      <c r="T97" s="23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7" t="s">
        <v>1573</v>
      </c>
      <c r="AT97" s="237" t="s">
        <v>163</v>
      </c>
      <c r="AU97" s="237" t="s">
        <v>80</v>
      </c>
      <c r="AY97" s="17" t="s">
        <v>161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17" t="s">
        <v>78</v>
      </c>
      <c r="BK97" s="238">
        <f>ROUND(I97*H97,2)</f>
        <v>0</v>
      </c>
      <c r="BL97" s="17" t="s">
        <v>1573</v>
      </c>
      <c r="BM97" s="237" t="s">
        <v>1868</v>
      </c>
    </row>
    <row r="98" s="2" customFormat="1" ht="16.5" customHeight="1">
      <c r="A98" s="38"/>
      <c r="B98" s="39"/>
      <c r="C98" s="226" t="s">
        <v>168</v>
      </c>
      <c r="D98" s="226" t="s">
        <v>163</v>
      </c>
      <c r="E98" s="227" t="s">
        <v>1869</v>
      </c>
      <c r="F98" s="228" t="s">
        <v>1870</v>
      </c>
      <c r="G98" s="229" t="s">
        <v>1864</v>
      </c>
      <c r="H98" s="230">
        <v>1</v>
      </c>
      <c r="I98" s="231"/>
      <c r="J98" s="232">
        <f>ROUND(I98*H98,2)</f>
        <v>0</v>
      </c>
      <c r="K98" s="228" t="s">
        <v>167</v>
      </c>
      <c r="L98" s="44"/>
      <c r="M98" s="233" t="s">
        <v>19</v>
      </c>
      <c r="N98" s="234" t="s">
        <v>42</v>
      </c>
      <c r="O98" s="84"/>
      <c r="P98" s="235">
        <f>O98*H98</f>
        <v>0</v>
      </c>
      <c r="Q98" s="235">
        <v>0</v>
      </c>
      <c r="R98" s="235">
        <f>Q98*H98</f>
        <v>0</v>
      </c>
      <c r="S98" s="235">
        <v>0</v>
      </c>
      <c r="T98" s="23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7" t="s">
        <v>1573</v>
      </c>
      <c r="AT98" s="237" t="s">
        <v>163</v>
      </c>
      <c r="AU98" s="237" t="s">
        <v>80</v>
      </c>
      <c r="AY98" s="17" t="s">
        <v>161</v>
      </c>
      <c r="BE98" s="238">
        <f>IF(N98="základní",J98,0)</f>
        <v>0</v>
      </c>
      <c r="BF98" s="238">
        <f>IF(N98="snížená",J98,0)</f>
        <v>0</v>
      </c>
      <c r="BG98" s="238">
        <f>IF(N98="zákl. přenesená",J98,0)</f>
        <v>0</v>
      </c>
      <c r="BH98" s="238">
        <f>IF(N98="sníž. přenesená",J98,0)</f>
        <v>0</v>
      </c>
      <c r="BI98" s="238">
        <f>IF(N98="nulová",J98,0)</f>
        <v>0</v>
      </c>
      <c r="BJ98" s="17" t="s">
        <v>78</v>
      </c>
      <c r="BK98" s="238">
        <f>ROUND(I98*H98,2)</f>
        <v>0</v>
      </c>
      <c r="BL98" s="17" t="s">
        <v>1573</v>
      </c>
      <c r="BM98" s="237" t="s">
        <v>1871</v>
      </c>
    </row>
    <row r="99" s="2" customFormat="1" ht="16.5" customHeight="1">
      <c r="A99" s="38"/>
      <c r="B99" s="39"/>
      <c r="C99" s="226" t="s">
        <v>194</v>
      </c>
      <c r="D99" s="226" t="s">
        <v>163</v>
      </c>
      <c r="E99" s="227" t="s">
        <v>1872</v>
      </c>
      <c r="F99" s="228" t="s">
        <v>1873</v>
      </c>
      <c r="G99" s="229" t="s">
        <v>1874</v>
      </c>
      <c r="H99" s="230">
        <v>1</v>
      </c>
      <c r="I99" s="231"/>
      <c r="J99" s="232">
        <f>ROUND(I99*H99,2)</f>
        <v>0</v>
      </c>
      <c r="K99" s="228" t="s">
        <v>167</v>
      </c>
      <c r="L99" s="44"/>
      <c r="M99" s="233" t="s">
        <v>19</v>
      </c>
      <c r="N99" s="234" t="s">
        <v>42</v>
      </c>
      <c r="O99" s="84"/>
      <c r="P99" s="235">
        <f>O99*H99</f>
        <v>0</v>
      </c>
      <c r="Q99" s="235">
        <v>0</v>
      </c>
      <c r="R99" s="235">
        <f>Q99*H99</f>
        <v>0</v>
      </c>
      <c r="S99" s="235">
        <v>0</v>
      </c>
      <c r="T99" s="23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7" t="s">
        <v>1573</v>
      </c>
      <c r="AT99" s="237" t="s">
        <v>163</v>
      </c>
      <c r="AU99" s="237" t="s">
        <v>80</v>
      </c>
      <c r="AY99" s="17" t="s">
        <v>161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17" t="s">
        <v>78</v>
      </c>
      <c r="BK99" s="238">
        <f>ROUND(I99*H99,2)</f>
        <v>0</v>
      </c>
      <c r="BL99" s="17" t="s">
        <v>1573</v>
      </c>
      <c r="BM99" s="237" t="s">
        <v>1875</v>
      </c>
    </row>
    <row r="100" s="2" customFormat="1">
      <c r="A100" s="38"/>
      <c r="B100" s="39"/>
      <c r="C100" s="40"/>
      <c r="D100" s="239" t="s">
        <v>170</v>
      </c>
      <c r="E100" s="40"/>
      <c r="F100" s="240" t="s">
        <v>1876</v>
      </c>
      <c r="G100" s="40"/>
      <c r="H100" s="40"/>
      <c r="I100" s="146"/>
      <c r="J100" s="40"/>
      <c r="K100" s="40"/>
      <c r="L100" s="44"/>
      <c r="M100" s="241"/>
      <c r="N100" s="24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170</v>
      </c>
      <c r="AU100" s="17" t="s">
        <v>80</v>
      </c>
    </row>
    <row r="101" s="2" customFormat="1" ht="16.5" customHeight="1">
      <c r="A101" s="38"/>
      <c r="B101" s="39"/>
      <c r="C101" s="226" t="s">
        <v>198</v>
      </c>
      <c r="D101" s="226" t="s">
        <v>163</v>
      </c>
      <c r="E101" s="227" t="s">
        <v>1877</v>
      </c>
      <c r="F101" s="228" t="s">
        <v>1878</v>
      </c>
      <c r="G101" s="229" t="s">
        <v>1874</v>
      </c>
      <c r="H101" s="230">
        <v>1</v>
      </c>
      <c r="I101" s="231"/>
      <c r="J101" s="232">
        <f>ROUND(I101*H101,2)</f>
        <v>0</v>
      </c>
      <c r="K101" s="228" t="s">
        <v>167</v>
      </c>
      <c r="L101" s="44"/>
      <c r="M101" s="233" t="s">
        <v>19</v>
      </c>
      <c r="N101" s="234" t="s">
        <v>42</v>
      </c>
      <c r="O101" s="84"/>
      <c r="P101" s="235">
        <f>O101*H101</f>
        <v>0</v>
      </c>
      <c r="Q101" s="235">
        <v>0</v>
      </c>
      <c r="R101" s="235">
        <f>Q101*H101</f>
        <v>0</v>
      </c>
      <c r="S101" s="235">
        <v>0</v>
      </c>
      <c r="T101" s="23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1573</v>
      </c>
      <c r="AT101" s="237" t="s">
        <v>163</v>
      </c>
      <c r="AU101" s="237" t="s">
        <v>80</v>
      </c>
      <c r="AY101" s="17" t="s">
        <v>161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78</v>
      </c>
      <c r="BK101" s="238">
        <f>ROUND(I101*H101,2)</f>
        <v>0</v>
      </c>
      <c r="BL101" s="17" t="s">
        <v>1573</v>
      </c>
      <c r="BM101" s="237" t="s">
        <v>1879</v>
      </c>
    </row>
    <row r="102" s="2" customFormat="1">
      <c r="A102" s="38"/>
      <c r="B102" s="39"/>
      <c r="C102" s="40"/>
      <c r="D102" s="239" t="s">
        <v>170</v>
      </c>
      <c r="E102" s="40"/>
      <c r="F102" s="240" t="s">
        <v>1880</v>
      </c>
      <c r="G102" s="40"/>
      <c r="H102" s="40"/>
      <c r="I102" s="146"/>
      <c r="J102" s="40"/>
      <c r="K102" s="40"/>
      <c r="L102" s="44"/>
      <c r="M102" s="241"/>
      <c r="N102" s="24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170</v>
      </c>
      <c r="AU102" s="17" t="s">
        <v>80</v>
      </c>
    </row>
    <row r="103" s="2" customFormat="1" ht="16.5" customHeight="1">
      <c r="A103" s="38"/>
      <c r="B103" s="39"/>
      <c r="C103" s="226" t="s">
        <v>207</v>
      </c>
      <c r="D103" s="226" t="s">
        <v>163</v>
      </c>
      <c r="E103" s="227" t="s">
        <v>1881</v>
      </c>
      <c r="F103" s="228" t="s">
        <v>1882</v>
      </c>
      <c r="G103" s="229" t="s">
        <v>1874</v>
      </c>
      <c r="H103" s="230">
        <v>1</v>
      </c>
      <c r="I103" s="231"/>
      <c r="J103" s="232">
        <f>ROUND(I103*H103,2)</f>
        <v>0</v>
      </c>
      <c r="K103" s="228" t="s">
        <v>167</v>
      </c>
      <c r="L103" s="44"/>
      <c r="M103" s="233" t="s">
        <v>19</v>
      </c>
      <c r="N103" s="234" t="s">
        <v>42</v>
      </c>
      <c r="O103" s="84"/>
      <c r="P103" s="235">
        <f>O103*H103</f>
        <v>0</v>
      </c>
      <c r="Q103" s="235">
        <v>0</v>
      </c>
      <c r="R103" s="235">
        <f>Q103*H103</f>
        <v>0</v>
      </c>
      <c r="S103" s="235">
        <v>0</v>
      </c>
      <c r="T103" s="23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7" t="s">
        <v>1573</v>
      </c>
      <c r="AT103" s="237" t="s">
        <v>163</v>
      </c>
      <c r="AU103" s="237" t="s">
        <v>80</v>
      </c>
      <c r="AY103" s="17" t="s">
        <v>161</v>
      </c>
      <c r="BE103" s="238">
        <f>IF(N103="základní",J103,0)</f>
        <v>0</v>
      </c>
      <c r="BF103" s="238">
        <f>IF(N103="snížená",J103,0)</f>
        <v>0</v>
      </c>
      <c r="BG103" s="238">
        <f>IF(N103="zákl. přenesená",J103,0)</f>
        <v>0</v>
      </c>
      <c r="BH103" s="238">
        <f>IF(N103="sníž. přenesená",J103,0)</f>
        <v>0</v>
      </c>
      <c r="BI103" s="238">
        <f>IF(N103="nulová",J103,0)</f>
        <v>0</v>
      </c>
      <c r="BJ103" s="17" t="s">
        <v>78</v>
      </c>
      <c r="BK103" s="238">
        <f>ROUND(I103*H103,2)</f>
        <v>0</v>
      </c>
      <c r="BL103" s="17" t="s">
        <v>1573</v>
      </c>
      <c r="BM103" s="237" t="s">
        <v>1883</v>
      </c>
    </row>
    <row r="104" s="2" customFormat="1">
      <c r="A104" s="38"/>
      <c r="B104" s="39"/>
      <c r="C104" s="40"/>
      <c r="D104" s="239" t="s">
        <v>170</v>
      </c>
      <c r="E104" s="40"/>
      <c r="F104" s="240" t="s">
        <v>1884</v>
      </c>
      <c r="G104" s="40"/>
      <c r="H104" s="40"/>
      <c r="I104" s="146"/>
      <c r="J104" s="40"/>
      <c r="K104" s="40"/>
      <c r="L104" s="44"/>
      <c r="M104" s="241"/>
      <c r="N104" s="24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170</v>
      </c>
      <c r="AU104" s="17" t="s">
        <v>80</v>
      </c>
    </row>
    <row r="105" s="12" customFormat="1" ht="22.8" customHeight="1">
      <c r="A105" s="12"/>
      <c r="B105" s="210"/>
      <c r="C105" s="211"/>
      <c r="D105" s="212" t="s">
        <v>70</v>
      </c>
      <c r="E105" s="224" t="s">
        <v>1575</v>
      </c>
      <c r="F105" s="224" t="s">
        <v>1576</v>
      </c>
      <c r="G105" s="211"/>
      <c r="H105" s="211"/>
      <c r="I105" s="214"/>
      <c r="J105" s="225">
        <f>BK105</f>
        <v>0</v>
      </c>
      <c r="K105" s="211"/>
      <c r="L105" s="216"/>
      <c r="M105" s="217"/>
      <c r="N105" s="218"/>
      <c r="O105" s="218"/>
      <c r="P105" s="219">
        <f>SUM(P106:P107)</f>
        <v>0</v>
      </c>
      <c r="Q105" s="218"/>
      <c r="R105" s="219">
        <f>SUM(R106:R107)</f>
        <v>0</v>
      </c>
      <c r="S105" s="218"/>
      <c r="T105" s="220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21" t="s">
        <v>194</v>
      </c>
      <c r="AT105" s="222" t="s">
        <v>70</v>
      </c>
      <c r="AU105" s="222" t="s">
        <v>78</v>
      </c>
      <c r="AY105" s="221" t="s">
        <v>161</v>
      </c>
      <c r="BK105" s="223">
        <f>SUM(BK106:BK107)</f>
        <v>0</v>
      </c>
    </row>
    <row r="106" s="2" customFormat="1" ht="16.5" customHeight="1">
      <c r="A106" s="38"/>
      <c r="B106" s="39"/>
      <c r="C106" s="226" t="s">
        <v>213</v>
      </c>
      <c r="D106" s="226" t="s">
        <v>163</v>
      </c>
      <c r="E106" s="227" t="s">
        <v>1577</v>
      </c>
      <c r="F106" s="228" t="s">
        <v>1885</v>
      </c>
      <c r="G106" s="229" t="s">
        <v>1874</v>
      </c>
      <c r="H106" s="230">
        <v>1</v>
      </c>
      <c r="I106" s="231"/>
      <c r="J106" s="232">
        <f>ROUND(I106*H106,2)</f>
        <v>0</v>
      </c>
      <c r="K106" s="228" t="s">
        <v>167</v>
      </c>
      <c r="L106" s="44"/>
      <c r="M106" s="233" t="s">
        <v>19</v>
      </c>
      <c r="N106" s="234" t="s">
        <v>42</v>
      </c>
      <c r="O106" s="84"/>
      <c r="P106" s="235">
        <f>O106*H106</f>
        <v>0</v>
      </c>
      <c r="Q106" s="235">
        <v>0</v>
      </c>
      <c r="R106" s="235">
        <f>Q106*H106</f>
        <v>0</v>
      </c>
      <c r="S106" s="235">
        <v>0</v>
      </c>
      <c r="T106" s="23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37" t="s">
        <v>1573</v>
      </c>
      <c r="AT106" s="237" t="s">
        <v>163</v>
      </c>
      <c r="AU106" s="237" t="s">
        <v>80</v>
      </c>
      <c r="AY106" s="17" t="s">
        <v>161</v>
      </c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17" t="s">
        <v>78</v>
      </c>
      <c r="BK106" s="238">
        <f>ROUND(I106*H106,2)</f>
        <v>0</v>
      </c>
      <c r="BL106" s="17" t="s">
        <v>1573</v>
      </c>
      <c r="BM106" s="237" t="s">
        <v>1886</v>
      </c>
    </row>
    <row r="107" s="2" customFormat="1">
      <c r="A107" s="38"/>
      <c r="B107" s="39"/>
      <c r="C107" s="40"/>
      <c r="D107" s="239" t="s">
        <v>170</v>
      </c>
      <c r="E107" s="40"/>
      <c r="F107" s="240" t="s">
        <v>1887</v>
      </c>
      <c r="G107" s="40"/>
      <c r="H107" s="40"/>
      <c r="I107" s="146"/>
      <c r="J107" s="40"/>
      <c r="K107" s="40"/>
      <c r="L107" s="44"/>
      <c r="M107" s="241"/>
      <c r="N107" s="242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170</v>
      </c>
      <c r="AU107" s="17" t="s">
        <v>80</v>
      </c>
    </row>
    <row r="108" s="12" customFormat="1" ht="22.8" customHeight="1">
      <c r="A108" s="12"/>
      <c r="B108" s="210"/>
      <c r="C108" s="211"/>
      <c r="D108" s="212" t="s">
        <v>70</v>
      </c>
      <c r="E108" s="224" t="s">
        <v>1888</v>
      </c>
      <c r="F108" s="224" t="s">
        <v>1889</v>
      </c>
      <c r="G108" s="211"/>
      <c r="H108" s="211"/>
      <c r="I108" s="214"/>
      <c r="J108" s="225">
        <f>BK108</f>
        <v>0</v>
      </c>
      <c r="K108" s="211"/>
      <c r="L108" s="216"/>
      <c r="M108" s="217"/>
      <c r="N108" s="218"/>
      <c r="O108" s="218"/>
      <c r="P108" s="219">
        <f>SUM(P109:P115)</f>
        <v>0</v>
      </c>
      <c r="Q108" s="218"/>
      <c r="R108" s="219">
        <f>SUM(R109:R115)</f>
        <v>0</v>
      </c>
      <c r="S108" s="218"/>
      <c r="T108" s="220">
        <f>SUM(T109:T115)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21" t="s">
        <v>194</v>
      </c>
      <c r="AT108" s="222" t="s">
        <v>70</v>
      </c>
      <c r="AU108" s="222" t="s">
        <v>78</v>
      </c>
      <c r="AY108" s="221" t="s">
        <v>161</v>
      </c>
      <c r="BK108" s="223">
        <f>SUM(BK109:BK115)</f>
        <v>0</v>
      </c>
    </row>
    <row r="109" s="2" customFormat="1" ht="16.5" customHeight="1">
      <c r="A109" s="38"/>
      <c r="B109" s="39"/>
      <c r="C109" s="226" t="s">
        <v>218</v>
      </c>
      <c r="D109" s="226" t="s">
        <v>163</v>
      </c>
      <c r="E109" s="227" t="s">
        <v>1890</v>
      </c>
      <c r="F109" s="228" t="s">
        <v>1891</v>
      </c>
      <c r="G109" s="229" t="s">
        <v>1874</v>
      </c>
      <c r="H109" s="230">
        <v>1</v>
      </c>
      <c r="I109" s="231"/>
      <c r="J109" s="232">
        <f>ROUND(I109*H109,2)</f>
        <v>0</v>
      </c>
      <c r="K109" s="228" t="s">
        <v>167</v>
      </c>
      <c r="L109" s="44"/>
      <c r="M109" s="233" t="s">
        <v>19</v>
      </c>
      <c r="N109" s="234" t="s">
        <v>42</v>
      </c>
      <c r="O109" s="84"/>
      <c r="P109" s="235">
        <f>O109*H109</f>
        <v>0</v>
      </c>
      <c r="Q109" s="235">
        <v>0</v>
      </c>
      <c r="R109" s="235">
        <f>Q109*H109</f>
        <v>0</v>
      </c>
      <c r="S109" s="235">
        <v>0</v>
      </c>
      <c r="T109" s="23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7" t="s">
        <v>1573</v>
      </c>
      <c r="AT109" s="237" t="s">
        <v>163</v>
      </c>
      <c r="AU109" s="237" t="s">
        <v>80</v>
      </c>
      <c r="AY109" s="17" t="s">
        <v>161</v>
      </c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17" t="s">
        <v>78</v>
      </c>
      <c r="BK109" s="238">
        <f>ROUND(I109*H109,2)</f>
        <v>0</v>
      </c>
      <c r="BL109" s="17" t="s">
        <v>1573</v>
      </c>
      <c r="BM109" s="237" t="s">
        <v>1892</v>
      </c>
    </row>
    <row r="110" s="2" customFormat="1">
      <c r="A110" s="38"/>
      <c r="B110" s="39"/>
      <c r="C110" s="40"/>
      <c r="D110" s="239" t="s">
        <v>170</v>
      </c>
      <c r="E110" s="40"/>
      <c r="F110" s="240" t="s">
        <v>1893</v>
      </c>
      <c r="G110" s="40"/>
      <c r="H110" s="40"/>
      <c r="I110" s="146"/>
      <c r="J110" s="40"/>
      <c r="K110" s="40"/>
      <c r="L110" s="44"/>
      <c r="M110" s="241"/>
      <c r="N110" s="242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170</v>
      </c>
      <c r="AU110" s="17" t="s">
        <v>80</v>
      </c>
    </row>
    <row r="111" s="2" customFormat="1" ht="21.75" customHeight="1">
      <c r="A111" s="38"/>
      <c r="B111" s="39"/>
      <c r="C111" s="226" t="s">
        <v>224</v>
      </c>
      <c r="D111" s="226" t="s">
        <v>163</v>
      </c>
      <c r="E111" s="227" t="s">
        <v>1894</v>
      </c>
      <c r="F111" s="228" t="s">
        <v>1895</v>
      </c>
      <c r="G111" s="229" t="s">
        <v>1864</v>
      </c>
      <c r="H111" s="230">
        <v>1</v>
      </c>
      <c r="I111" s="231"/>
      <c r="J111" s="232">
        <f>ROUND(I111*H111,2)</f>
        <v>0</v>
      </c>
      <c r="K111" s="228" t="s">
        <v>167</v>
      </c>
      <c r="L111" s="44"/>
      <c r="M111" s="233" t="s">
        <v>19</v>
      </c>
      <c r="N111" s="234" t="s">
        <v>42</v>
      </c>
      <c r="O111" s="84"/>
      <c r="P111" s="235">
        <f>O111*H111</f>
        <v>0</v>
      </c>
      <c r="Q111" s="235">
        <v>0</v>
      </c>
      <c r="R111" s="235">
        <f>Q111*H111</f>
        <v>0</v>
      </c>
      <c r="S111" s="235">
        <v>0</v>
      </c>
      <c r="T111" s="23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37" t="s">
        <v>1573</v>
      </c>
      <c r="AT111" s="237" t="s">
        <v>163</v>
      </c>
      <c r="AU111" s="237" t="s">
        <v>80</v>
      </c>
      <c r="AY111" s="17" t="s">
        <v>161</v>
      </c>
      <c r="BE111" s="238">
        <f>IF(N111="základní",J111,0)</f>
        <v>0</v>
      </c>
      <c r="BF111" s="238">
        <f>IF(N111="snížená",J111,0)</f>
        <v>0</v>
      </c>
      <c r="BG111" s="238">
        <f>IF(N111="zákl. přenesená",J111,0)</f>
        <v>0</v>
      </c>
      <c r="BH111" s="238">
        <f>IF(N111="sníž. přenesená",J111,0)</f>
        <v>0</v>
      </c>
      <c r="BI111" s="238">
        <f>IF(N111="nulová",J111,0)</f>
        <v>0</v>
      </c>
      <c r="BJ111" s="17" t="s">
        <v>78</v>
      </c>
      <c r="BK111" s="238">
        <f>ROUND(I111*H111,2)</f>
        <v>0</v>
      </c>
      <c r="BL111" s="17" t="s">
        <v>1573</v>
      </c>
      <c r="BM111" s="237" t="s">
        <v>1896</v>
      </c>
    </row>
    <row r="112" s="2" customFormat="1" ht="16.5" customHeight="1">
      <c r="A112" s="38"/>
      <c r="B112" s="39"/>
      <c r="C112" s="226" t="s">
        <v>238</v>
      </c>
      <c r="D112" s="226" t="s">
        <v>163</v>
      </c>
      <c r="E112" s="227" t="s">
        <v>1897</v>
      </c>
      <c r="F112" s="228" t="s">
        <v>1898</v>
      </c>
      <c r="G112" s="229" t="s">
        <v>511</v>
      </c>
      <c r="H112" s="230">
        <v>1</v>
      </c>
      <c r="I112" s="231"/>
      <c r="J112" s="232">
        <f>ROUND(I112*H112,2)</f>
        <v>0</v>
      </c>
      <c r="K112" s="228" t="s">
        <v>167</v>
      </c>
      <c r="L112" s="44"/>
      <c r="M112" s="233" t="s">
        <v>19</v>
      </c>
      <c r="N112" s="234" t="s">
        <v>42</v>
      </c>
      <c r="O112" s="84"/>
      <c r="P112" s="235">
        <f>O112*H112</f>
        <v>0</v>
      </c>
      <c r="Q112" s="235">
        <v>0</v>
      </c>
      <c r="R112" s="235">
        <f>Q112*H112</f>
        <v>0</v>
      </c>
      <c r="S112" s="235">
        <v>0</v>
      </c>
      <c r="T112" s="23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37" t="s">
        <v>1573</v>
      </c>
      <c r="AT112" s="237" t="s">
        <v>163</v>
      </c>
      <c r="AU112" s="237" t="s">
        <v>80</v>
      </c>
      <c r="AY112" s="17" t="s">
        <v>161</v>
      </c>
      <c r="BE112" s="238">
        <f>IF(N112="základní",J112,0)</f>
        <v>0</v>
      </c>
      <c r="BF112" s="238">
        <f>IF(N112="snížená",J112,0)</f>
        <v>0</v>
      </c>
      <c r="BG112" s="238">
        <f>IF(N112="zákl. přenesená",J112,0)</f>
        <v>0</v>
      </c>
      <c r="BH112" s="238">
        <f>IF(N112="sníž. přenesená",J112,0)</f>
        <v>0</v>
      </c>
      <c r="BI112" s="238">
        <f>IF(N112="nulová",J112,0)</f>
        <v>0</v>
      </c>
      <c r="BJ112" s="17" t="s">
        <v>78</v>
      </c>
      <c r="BK112" s="238">
        <f>ROUND(I112*H112,2)</f>
        <v>0</v>
      </c>
      <c r="BL112" s="17" t="s">
        <v>1573</v>
      </c>
      <c r="BM112" s="237" t="s">
        <v>1899</v>
      </c>
    </row>
    <row r="113" s="2" customFormat="1" ht="16.5" customHeight="1">
      <c r="A113" s="38"/>
      <c r="B113" s="39"/>
      <c r="C113" s="226" t="s">
        <v>244</v>
      </c>
      <c r="D113" s="226" t="s">
        <v>163</v>
      </c>
      <c r="E113" s="227" t="s">
        <v>1900</v>
      </c>
      <c r="F113" s="228" t="s">
        <v>1901</v>
      </c>
      <c r="G113" s="229" t="s">
        <v>511</v>
      </c>
      <c r="H113" s="230">
        <v>2</v>
      </c>
      <c r="I113" s="231"/>
      <c r="J113" s="232">
        <f>ROUND(I113*H113,2)</f>
        <v>0</v>
      </c>
      <c r="K113" s="228" t="s">
        <v>167</v>
      </c>
      <c r="L113" s="44"/>
      <c r="M113" s="233" t="s">
        <v>19</v>
      </c>
      <c r="N113" s="234" t="s">
        <v>42</v>
      </c>
      <c r="O113" s="84"/>
      <c r="P113" s="235">
        <f>O113*H113</f>
        <v>0</v>
      </c>
      <c r="Q113" s="235">
        <v>0</v>
      </c>
      <c r="R113" s="235">
        <f>Q113*H113</f>
        <v>0</v>
      </c>
      <c r="S113" s="235">
        <v>0</v>
      </c>
      <c r="T113" s="23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7" t="s">
        <v>1573</v>
      </c>
      <c r="AT113" s="237" t="s">
        <v>163</v>
      </c>
      <c r="AU113" s="237" t="s">
        <v>80</v>
      </c>
      <c r="AY113" s="17" t="s">
        <v>161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17" t="s">
        <v>78</v>
      </c>
      <c r="BK113" s="238">
        <f>ROUND(I113*H113,2)</f>
        <v>0</v>
      </c>
      <c r="BL113" s="17" t="s">
        <v>1573</v>
      </c>
      <c r="BM113" s="237" t="s">
        <v>1902</v>
      </c>
    </row>
    <row r="114" s="2" customFormat="1" ht="16.5" customHeight="1">
      <c r="A114" s="38"/>
      <c r="B114" s="39"/>
      <c r="C114" s="226" t="s">
        <v>257</v>
      </c>
      <c r="D114" s="226" t="s">
        <v>163</v>
      </c>
      <c r="E114" s="227" t="s">
        <v>1903</v>
      </c>
      <c r="F114" s="228" t="s">
        <v>1904</v>
      </c>
      <c r="G114" s="229" t="s">
        <v>1874</v>
      </c>
      <c r="H114" s="230">
        <v>1</v>
      </c>
      <c r="I114" s="231"/>
      <c r="J114" s="232">
        <f>ROUND(I114*H114,2)</f>
        <v>0</v>
      </c>
      <c r="K114" s="228" t="s">
        <v>167</v>
      </c>
      <c r="L114" s="44"/>
      <c r="M114" s="233" t="s">
        <v>19</v>
      </c>
      <c r="N114" s="234" t="s">
        <v>42</v>
      </c>
      <c r="O114" s="84"/>
      <c r="P114" s="235">
        <f>O114*H114</f>
        <v>0</v>
      </c>
      <c r="Q114" s="235">
        <v>0</v>
      </c>
      <c r="R114" s="235">
        <f>Q114*H114</f>
        <v>0</v>
      </c>
      <c r="S114" s="235">
        <v>0</v>
      </c>
      <c r="T114" s="23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37" t="s">
        <v>1573</v>
      </c>
      <c r="AT114" s="237" t="s">
        <v>163</v>
      </c>
      <c r="AU114" s="237" t="s">
        <v>80</v>
      </c>
      <c r="AY114" s="17" t="s">
        <v>161</v>
      </c>
      <c r="BE114" s="238">
        <f>IF(N114="základní",J114,0)</f>
        <v>0</v>
      </c>
      <c r="BF114" s="238">
        <f>IF(N114="snížená",J114,0)</f>
        <v>0</v>
      </c>
      <c r="BG114" s="238">
        <f>IF(N114="zákl. přenesená",J114,0)</f>
        <v>0</v>
      </c>
      <c r="BH114" s="238">
        <f>IF(N114="sníž. přenesená",J114,0)</f>
        <v>0</v>
      </c>
      <c r="BI114" s="238">
        <f>IF(N114="nulová",J114,0)</f>
        <v>0</v>
      </c>
      <c r="BJ114" s="17" t="s">
        <v>78</v>
      </c>
      <c r="BK114" s="238">
        <f>ROUND(I114*H114,2)</f>
        <v>0</v>
      </c>
      <c r="BL114" s="17" t="s">
        <v>1573</v>
      </c>
      <c r="BM114" s="237" t="s">
        <v>1905</v>
      </c>
    </row>
    <row r="115" s="2" customFormat="1">
      <c r="A115" s="38"/>
      <c r="B115" s="39"/>
      <c r="C115" s="40"/>
      <c r="D115" s="239" t="s">
        <v>170</v>
      </c>
      <c r="E115" s="40"/>
      <c r="F115" s="240" t="s">
        <v>1906</v>
      </c>
      <c r="G115" s="40"/>
      <c r="H115" s="40"/>
      <c r="I115" s="146"/>
      <c r="J115" s="40"/>
      <c r="K115" s="40"/>
      <c r="L115" s="44"/>
      <c r="M115" s="241"/>
      <c r="N115" s="242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170</v>
      </c>
      <c r="AU115" s="17" t="s">
        <v>80</v>
      </c>
    </row>
    <row r="116" s="12" customFormat="1" ht="22.8" customHeight="1">
      <c r="A116" s="12"/>
      <c r="B116" s="210"/>
      <c r="C116" s="211"/>
      <c r="D116" s="212" t="s">
        <v>70</v>
      </c>
      <c r="E116" s="224" t="s">
        <v>1907</v>
      </c>
      <c r="F116" s="224" t="s">
        <v>1908</v>
      </c>
      <c r="G116" s="211"/>
      <c r="H116" s="211"/>
      <c r="I116" s="214"/>
      <c r="J116" s="225">
        <f>BK116</f>
        <v>0</v>
      </c>
      <c r="K116" s="211"/>
      <c r="L116" s="216"/>
      <c r="M116" s="217"/>
      <c r="N116" s="218"/>
      <c r="O116" s="218"/>
      <c r="P116" s="219">
        <f>SUM(P117:P118)</f>
        <v>0</v>
      </c>
      <c r="Q116" s="218"/>
      <c r="R116" s="219">
        <f>SUM(R117:R118)</f>
        <v>0</v>
      </c>
      <c r="S116" s="218"/>
      <c r="T116" s="220">
        <f>SUM(T117:T118)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21" t="s">
        <v>194</v>
      </c>
      <c r="AT116" s="222" t="s">
        <v>70</v>
      </c>
      <c r="AU116" s="222" t="s">
        <v>78</v>
      </c>
      <c r="AY116" s="221" t="s">
        <v>161</v>
      </c>
      <c r="BK116" s="223">
        <f>SUM(BK117:BK118)</f>
        <v>0</v>
      </c>
    </row>
    <row r="117" s="2" customFormat="1" ht="16.5" customHeight="1">
      <c r="A117" s="38"/>
      <c r="B117" s="39"/>
      <c r="C117" s="226" t="s">
        <v>262</v>
      </c>
      <c r="D117" s="226" t="s">
        <v>163</v>
      </c>
      <c r="E117" s="227" t="s">
        <v>1909</v>
      </c>
      <c r="F117" s="228" t="s">
        <v>1910</v>
      </c>
      <c r="G117" s="229" t="s">
        <v>1911</v>
      </c>
      <c r="H117" s="230">
        <v>1</v>
      </c>
      <c r="I117" s="231"/>
      <c r="J117" s="232">
        <f>ROUND(I117*H117,2)</f>
        <v>0</v>
      </c>
      <c r="K117" s="228" t="s">
        <v>167</v>
      </c>
      <c r="L117" s="44"/>
      <c r="M117" s="233" t="s">
        <v>19</v>
      </c>
      <c r="N117" s="234" t="s">
        <v>42</v>
      </c>
      <c r="O117" s="84"/>
      <c r="P117" s="235">
        <f>O117*H117</f>
        <v>0</v>
      </c>
      <c r="Q117" s="235">
        <v>0</v>
      </c>
      <c r="R117" s="235">
        <f>Q117*H117</f>
        <v>0</v>
      </c>
      <c r="S117" s="235">
        <v>0</v>
      </c>
      <c r="T117" s="23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37" t="s">
        <v>1573</v>
      </c>
      <c r="AT117" s="237" t="s">
        <v>163</v>
      </c>
      <c r="AU117" s="237" t="s">
        <v>80</v>
      </c>
      <c r="AY117" s="17" t="s">
        <v>161</v>
      </c>
      <c r="BE117" s="238">
        <f>IF(N117="základní",J117,0)</f>
        <v>0</v>
      </c>
      <c r="BF117" s="238">
        <f>IF(N117="snížená",J117,0)</f>
        <v>0</v>
      </c>
      <c r="BG117" s="238">
        <f>IF(N117="zákl. přenesená",J117,0)</f>
        <v>0</v>
      </c>
      <c r="BH117" s="238">
        <f>IF(N117="sníž. přenesená",J117,0)</f>
        <v>0</v>
      </c>
      <c r="BI117" s="238">
        <f>IF(N117="nulová",J117,0)</f>
        <v>0</v>
      </c>
      <c r="BJ117" s="17" t="s">
        <v>78</v>
      </c>
      <c r="BK117" s="238">
        <f>ROUND(I117*H117,2)</f>
        <v>0</v>
      </c>
      <c r="BL117" s="17" t="s">
        <v>1573</v>
      </c>
      <c r="BM117" s="237" t="s">
        <v>1912</v>
      </c>
    </row>
    <row r="118" s="2" customFormat="1">
      <c r="A118" s="38"/>
      <c r="B118" s="39"/>
      <c r="C118" s="40"/>
      <c r="D118" s="239" t="s">
        <v>170</v>
      </c>
      <c r="E118" s="40"/>
      <c r="F118" s="240" t="s">
        <v>1913</v>
      </c>
      <c r="G118" s="40"/>
      <c r="H118" s="40"/>
      <c r="I118" s="146"/>
      <c r="J118" s="40"/>
      <c r="K118" s="40"/>
      <c r="L118" s="44"/>
      <c r="M118" s="241"/>
      <c r="N118" s="242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170</v>
      </c>
      <c r="AU118" s="17" t="s">
        <v>80</v>
      </c>
    </row>
    <row r="119" s="12" customFormat="1" ht="22.8" customHeight="1">
      <c r="A119" s="12"/>
      <c r="B119" s="210"/>
      <c r="C119" s="211"/>
      <c r="D119" s="212" t="s">
        <v>70</v>
      </c>
      <c r="E119" s="224" t="s">
        <v>1914</v>
      </c>
      <c r="F119" s="224" t="s">
        <v>1915</v>
      </c>
      <c r="G119" s="211"/>
      <c r="H119" s="211"/>
      <c r="I119" s="214"/>
      <c r="J119" s="225">
        <f>BK119</f>
        <v>0</v>
      </c>
      <c r="K119" s="211"/>
      <c r="L119" s="216"/>
      <c r="M119" s="217"/>
      <c r="N119" s="218"/>
      <c r="O119" s="218"/>
      <c r="P119" s="219">
        <f>SUM(P120:P121)</f>
        <v>0</v>
      </c>
      <c r="Q119" s="218"/>
      <c r="R119" s="219">
        <f>SUM(R120:R121)</f>
        <v>0</v>
      </c>
      <c r="S119" s="218"/>
      <c r="T119" s="220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1" t="s">
        <v>194</v>
      </c>
      <c r="AT119" s="222" t="s">
        <v>70</v>
      </c>
      <c r="AU119" s="222" t="s">
        <v>78</v>
      </c>
      <c r="AY119" s="221" t="s">
        <v>161</v>
      </c>
      <c r="BK119" s="223">
        <f>SUM(BK120:BK121)</f>
        <v>0</v>
      </c>
    </row>
    <row r="120" s="2" customFormat="1" ht="16.5" customHeight="1">
      <c r="A120" s="38"/>
      <c r="B120" s="39"/>
      <c r="C120" s="226" t="s">
        <v>8</v>
      </c>
      <c r="D120" s="226" t="s">
        <v>163</v>
      </c>
      <c r="E120" s="227" t="s">
        <v>1916</v>
      </c>
      <c r="F120" s="228" t="s">
        <v>1917</v>
      </c>
      <c r="G120" s="229" t="s">
        <v>1874</v>
      </c>
      <c r="H120" s="230">
        <v>1</v>
      </c>
      <c r="I120" s="231"/>
      <c r="J120" s="232">
        <f>ROUND(I120*H120,2)</f>
        <v>0</v>
      </c>
      <c r="K120" s="228" t="s">
        <v>167</v>
      </c>
      <c r="L120" s="44"/>
      <c r="M120" s="233" t="s">
        <v>19</v>
      </c>
      <c r="N120" s="234" t="s">
        <v>42</v>
      </c>
      <c r="O120" s="84"/>
      <c r="P120" s="235">
        <f>O120*H120</f>
        <v>0</v>
      </c>
      <c r="Q120" s="235">
        <v>0</v>
      </c>
      <c r="R120" s="235">
        <f>Q120*H120</f>
        <v>0</v>
      </c>
      <c r="S120" s="235">
        <v>0</v>
      </c>
      <c r="T120" s="23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7" t="s">
        <v>1573</v>
      </c>
      <c r="AT120" s="237" t="s">
        <v>163</v>
      </c>
      <c r="AU120" s="237" t="s">
        <v>80</v>
      </c>
      <c r="AY120" s="17" t="s">
        <v>161</v>
      </c>
      <c r="BE120" s="238">
        <f>IF(N120="základní",J120,0)</f>
        <v>0</v>
      </c>
      <c r="BF120" s="238">
        <f>IF(N120="snížená",J120,0)</f>
        <v>0</v>
      </c>
      <c r="BG120" s="238">
        <f>IF(N120="zákl. přenesená",J120,0)</f>
        <v>0</v>
      </c>
      <c r="BH120" s="238">
        <f>IF(N120="sníž. přenesená",J120,0)</f>
        <v>0</v>
      </c>
      <c r="BI120" s="238">
        <f>IF(N120="nulová",J120,0)</f>
        <v>0</v>
      </c>
      <c r="BJ120" s="17" t="s">
        <v>78</v>
      </c>
      <c r="BK120" s="238">
        <f>ROUND(I120*H120,2)</f>
        <v>0</v>
      </c>
      <c r="BL120" s="17" t="s">
        <v>1573</v>
      </c>
      <c r="BM120" s="237" t="s">
        <v>1918</v>
      </c>
    </row>
    <row r="121" s="2" customFormat="1">
      <c r="A121" s="38"/>
      <c r="B121" s="39"/>
      <c r="C121" s="40"/>
      <c r="D121" s="239" t="s">
        <v>170</v>
      </c>
      <c r="E121" s="40"/>
      <c r="F121" s="240" t="s">
        <v>1919</v>
      </c>
      <c r="G121" s="40"/>
      <c r="H121" s="40"/>
      <c r="I121" s="146"/>
      <c r="J121" s="40"/>
      <c r="K121" s="40"/>
      <c r="L121" s="44"/>
      <c r="M121" s="241"/>
      <c r="N121" s="242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170</v>
      </c>
      <c r="AU121" s="17" t="s">
        <v>80</v>
      </c>
    </row>
    <row r="122" s="12" customFormat="1" ht="22.8" customHeight="1">
      <c r="A122" s="12"/>
      <c r="B122" s="210"/>
      <c r="C122" s="211"/>
      <c r="D122" s="212" t="s">
        <v>70</v>
      </c>
      <c r="E122" s="224" t="s">
        <v>1580</v>
      </c>
      <c r="F122" s="224" t="s">
        <v>1581</v>
      </c>
      <c r="G122" s="211"/>
      <c r="H122" s="211"/>
      <c r="I122" s="214"/>
      <c r="J122" s="225">
        <f>BK122</f>
        <v>0</v>
      </c>
      <c r="K122" s="211"/>
      <c r="L122" s="216"/>
      <c r="M122" s="217"/>
      <c r="N122" s="218"/>
      <c r="O122" s="218"/>
      <c r="P122" s="219">
        <f>SUM(P123:P124)</f>
        <v>0</v>
      </c>
      <c r="Q122" s="218"/>
      <c r="R122" s="219">
        <f>SUM(R123:R124)</f>
        <v>0</v>
      </c>
      <c r="S122" s="218"/>
      <c r="T122" s="220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194</v>
      </c>
      <c r="AT122" s="222" t="s">
        <v>70</v>
      </c>
      <c r="AU122" s="222" t="s">
        <v>78</v>
      </c>
      <c r="AY122" s="221" t="s">
        <v>161</v>
      </c>
      <c r="BK122" s="223">
        <f>SUM(BK123:BK124)</f>
        <v>0</v>
      </c>
    </row>
    <row r="123" s="2" customFormat="1" ht="16.5" customHeight="1">
      <c r="A123" s="38"/>
      <c r="B123" s="39"/>
      <c r="C123" s="226" t="s">
        <v>276</v>
      </c>
      <c r="D123" s="226" t="s">
        <v>163</v>
      </c>
      <c r="E123" s="227" t="s">
        <v>1582</v>
      </c>
      <c r="F123" s="228" t="s">
        <v>1581</v>
      </c>
      <c r="G123" s="229" t="s">
        <v>1874</v>
      </c>
      <c r="H123" s="230">
        <v>1</v>
      </c>
      <c r="I123" s="231"/>
      <c r="J123" s="232">
        <f>ROUND(I123*H123,2)</f>
        <v>0</v>
      </c>
      <c r="K123" s="228" t="s">
        <v>167</v>
      </c>
      <c r="L123" s="44"/>
      <c r="M123" s="233" t="s">
        <v>19</v>
      </c>
      <c r="N123" s="234" t="s">
        <v>42</v>
      </c>
      <c r="O123" s="84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1573</v>
      </c>
      <c r="AT123" s="237" t="s">
        <v>163</v>
      </c>
      <c r="AU123" s="237" t="s">
        <v>80</v>
      </c>
      <c r="AY123" s="17" t="s">
        <v>161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78</v>
      </c>
      <c r="BK123" s="238">
        <f>ROUND(I123*H123,2)</f>
        <v>0</v>
      </c>
      <c r="BL123" s="17" t="s">
        <v>1573</v>
      </c>
      <c r="BM123" s="237" t="s">
        <v>1920</v>
      </c>
    </row>
    <row r="124" s="2" customFormat="1">
      <c r="A124" s="38"/>
      <c r="B124" s="39"/>
      <c r="C124" s="40"/>
      <c r="D124" s="239" t="s">
        <v>170</v>
      </c>
      <c r="E124" s="40"/>
      <c r="F124" s="240" t="s">
        <v>1921</v>
      </c>
      <c r="G124" s="40"/>
      <c r="H124" s="40"/>
      <c r="I124" s="146"/>
      <c r="J124" s="40"/>
      <c r="K124" s="40"/>
      <c r="L124" s="44"/>
      <c r="M124" s="293"/>
      <c r="N124" s="294"/>
      <c r="O124" s="287"/>
      <c r="P124" s="287"/>
      <c r="Q124" s="287"/>
      <c r="R124" s="287"/>
      <c r="S124" s="287"/>
      <c r="T124" s="29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170</v>
      </c>
      <c r="AU124" s="17" t="s">
        <v>80</v>
      </c>
    </row>
    <row r="125" s="2" customFormat="1" ht="6.96" customHeight="1">
      <c r="A125" s="38"/>
      <c r="B125" s="59"/>
      <c r="C125" s="60"/>
      <c r="D125" s="60"/>
      <c r="E125" s="60"/>
      <c r="F125" s="60"/>
      <c r="G125" s="60"/>
      <c r="H125" s="60"/>
      <c r="I125" s="175"/>
      <c r="J125" s="60"/>
      <c r="K125" s="60"/>
      <c r="L125" s="44"/>
      <c r="M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</sheetData>
  <sheetProtection sheet="1" autoFilter="0" formatColumns="0" formatRows="0" objects="1" scenarios="1" spinCount="100000" saltValue="kUi/pznAIiG7gH++wBPqxflHRc6kpWyXDWj0u8nKUK2+tITcf5h3hZ0sks5wrjxsMh3oBdIeY7ZAgf8Ew6Rp4g==" hashValue="rcBvD4maJUlInkbhNNe/xp17L2acf00z8TOcWH+up13y1c2EBTTRoSLOSiuVykZSeqbtzo7pEGX8oPJJTXs9qg==" algorithmName="SHA-512" password="CC35"/>
  <autoFilter ref="C87:K12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80</v>
      </c>
    </row>
    <row r="4" hidden="1" s="1" customFormat="1" ht="24.96" customHeight="1">
      <c r="B4" s="20"/>
      <c r="D4" s="142" t="s">
        <v>124</v>
      </c>
      <c r="I4" s="138"/>
      <c r="L4" s="20"/>
      <c r="M4" s="143" t="s">
        <v>10</v>
      </c>
      <c r="AT4" s="17" t="s">
        <v>4</v>
      </c>
    </row>
    <row r="5" hidden="1" s="1" customFormat="1" ht="6.96" customHeight="1">
      <c r="B5" s="20"/>
      <c r="I5" s="138"/>
      <c r="L5" s="20"/>
    </row>
    <row r="6" hidden="1" s="1" customFormat="1" ht="12" customHeight="1">
      <c r="B6" s="20"/>
      <c r="D6" s="144" t="s">
        <v>16</v>
      </c>
      <c r="I6" s="138"/>
      <c r="L6" s="20"/>
    </row>
    <row r="7" hidden="1" s="1" customFormat="1" ht="16.5" customHeight="1">
      <c r="B7" s="20"/>
      <c r="E7" s="145" t="str">
        <f>'Rekapitulace stavby'!K6</f>
        <v>Revitalizace ulice Nádražní</v>
      </c>
      <c r="F7" s="144"/>
      <c r="G7" s="144"/>
      <c r="H7" s="144"/>
      <c r="I7" s="138"/>
      <c r="L7" s="20"/>
    </row>
    <row r="8" hidden="1" s="1" customFormat="1" ht="12" customHeight="1">
      <c r="B8" s="20"/>
      <c r="D8" s="144" t="s">
        <v>125</v>
      </c>
      <c r="I8" s="138"/>
      <c r="L8" s="20"/>
    </row>
    <row r="9" hidden="1" s="2" customFormat="1" ht="16.5" customHeight="1">
      <c r="A9" s="38"/>
      <c r="B9" s="44"/>
      <c r="C9" s="38"/>
      <c r="D9" s="38"/>
      <c r="E9" s="145" t="s">
        <v>126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4" t="s">
        <v>127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8" t="s">
        <v>128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6. 1. 2020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28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4" t="s">
        <v>29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28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4" t="s">
        <v>31</v>
      </c>
      <c r="E22" s="38"/>
      <c r="F22" s="38"/>
      <c r="G22" s="38"/>
      <c r="H22" s="38"/>
      <c r="I22" s="149" t="s">
        <v>26</v>
      </c>
      <c r="J22" s="133" t="s">
        <v>19</v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9" t="s">
        <v>28</v>
      </c>
      <c r="J23" s="133" t="s">
        <v>19</v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4" t="s">
        <v>34</v>
      </c>
      <c r="E25" s="38"/>
      <c r="F25" s="38"/>
      <c r="G25" s="38"/>
      <c r="H25" s="38"/>
      <c r="I25" s="149" t="s">
        <v>26</v>
      </c>
      <c r="J25" s="133" t="s">
        <v>19</v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9" t="s">
        <v>28</v>
      </c>
      <c r="J26" s="133" t="s">
        <v>19</v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4" t="s">
        <v>35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83.25" customHeight="1">
      <c r="A29" s="151"/>
      <c r="B29" s="152"/>
      <c r="C29" s="151"/>
      <c r="D29" s="151"/>
      <c r="E29" s="153" t="s">
        <v>36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8" t="s">
        <v>37</v>
      </c>
      <c r="E32" s="38"/>
      <c r="F32" s="38"/>
      <c r="G32" s="38"/>
      <c r="H32" s="38"/>
      <c r="I32" s="146"/>
      <c r="J32" s="159">
        <f>ROUND(J98,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0" t="s">
        <v>39</v>
      </c>
      <c r="G34" s="38"/>
      <c r="H34" s="38"/>
      <c r="I34" s="161" t="s">
        <v>38</v>
      </c>
      <c r="J34" s="160" t="s">
        <v>40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41</v>
      </c>
      <c r="E35" s="144" t="s">
        <v>42</v>
      </c>
      <c r="F35" s="163">
        <f>ROUND((SUM(BE98:BE513)),  2)</f>
        <v>0</v>
      </c>
      <c r="G35" s="38"/>
      <c r="H35" s="38"/>
      <c r="I35" s="164">
        <v>0.20999999999999999</v>
      </c>
      <c r="J35" s="163">
        <f>ROUND(((SUM(BE98:BE513))*I35),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43</v>
      </c>
      <c r="F36" s="163">
        <f>ROUND((SUM(BF98:BF513)),  2)</f>
        <v>0</v>
      </c>
      <c r="G36" s="38"/>
      <c r="H36" s="38"/>
      <c r="I36" s="164">
        <v>0.14999999999999999</v>
      </c>
      <c r="J36" s="163">
        <f>ROUND(((SUM(BF98:BF513))*I36),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44</v>
      </c>
      <c r="F37" s="163">
        <f>ROUND((SUM(BG98:BG513)),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45</v>
      </c>
      <c r="F38" s="163">
        <f>ROUND((SUM(BH98:BH513)),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46</v>
      </c>
      <c r="F39" s="163">
        <f>ROUND((SUM(BI98:BI513)),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Revitalizace ulice Nádražní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125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126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127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 101.1 - Zpevněné plochy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ul. Nádražní</v>
      </c>
      <c r="G56" s="40"/>
      <c r="H56" s="40"/>
      <c r="I56" s="149" t="s">
        <v>23</v>
      </c>
      <c r="J56" s="72" t="str">
        <f>IF(J14="","",J14)</f>
        <v>6. 1. 2020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31</v>
      </c>
      <c r="J58" s="36" t="str">
        <f>E23</f>
        <v>BENEPRO, a.s.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149" t="s">
        <v>34</v>
      </c>
      <c r="J59" s="36" t="str">
        <f>E26</f>
        <v>BENEPRO, a.s.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130</v>
      </c>
      <c r="D61" s="181"/>
      <c r="E61" s="181"/>
      <c r="F61" s="181"/>
      <c r="G61" s="181"/>
      <c r="H61" s="181"/>
      <c r="I61" s="182"/>
      <c r="J61" s="183" t="s">
        <v>131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69</v>
      </c>
      <c r="D63" s="40"/>
      <c r="E63" s="40"/>
      <c r="F63" s="40"/>
      <c r="G63" s="40"/>
      <c r="H63" s="40"/>
      <c r="I63" s="146"/>
      <c r="J63" s="102">
        <f>J98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85"/>
      <c r="C64" s="186"/>
      <c r="D64" s="187" t="s">
        <v>133</v>
      </c>
      <c r="E64" s="188"/>
      <c r="F64" s="188"/>
      <c r="G64" s="188"/>
      <c r="H64" s="188"/>
      <c r="I64" s="189"/>
      <c r="J64" s="190">
        <f>J99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2"/>
      <c r="C65" s="125"/>
      <c r="D65" s="193" t="s">
        <v>134</v>
      </c>
      <c r="E65" s="194"/>
      <c r="F65" s="194"/>
      <c r="G65" s="194"/>
      <c r="H65" s="194"/>
      <c r="I65" s="195"/>
      <c r="J65" s="196">
        <f>J100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2"/>
      <c r="C66" s="125"/>
      <c r="D66" s="193" t="s">
        <v>135</v>
      </c>
      <c r="E66" s="194"/>
      <c r="F66" s="194"/>
      <c r="G66" s="194"/>
      <c r="H66" s="194"/>
      <c r="I66" s="195"/>
      <c r="J66" s="196">
        <f>J239</f>
        <v>0</v>
      </c>
      <c r="K66" s="125"/>
      <c r="L66" s="19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2"/>
      <c r="C67" s="125"/>
      <c r="D67" s="193" t="s">
        <v>136</v>
      </c>
      <c r="E67" s="194"/>
      <c r="F67" s="194"/>
      <c r="G67" s="194"/>
      <c r="H67" s="194"/>
      <c r="I67" s="195"/>
      <c r="J67" s="196">
        <f>J265</f>
        <v>0</v>
      </c>
      <c r="K67" s="125"/>
      <c r="L67" s="19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2"/>
      <c r="C68" s="125"/>
      <c r="D68" s="193" t="s">
        <v>137</v>
      </c>
      <c r="E68" s="194"/>
      <c r="F68" s="194"/>
      <c r="G68" s="194"/>
      <c r="H68" s="194"/>
      <c r="I68" s="195"/>
      <c r="J68" s="196">
        <f>J402</f>
        <v>0</v>
      </c>
      <c r="K68" s="125"/>
      <c r="L68" s="19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2"/>
      <c r="C69" s="125"/>
      <c r="D69" s="193" t="s">
        <v>138</v>
      </c>
      <c r="E69" s="194"/>
      <c r="F69" s="194"/>
      <c r="G69" s="194"/>
      <c r="H69" s="194"/>
      <c r="I69" s="195"/>
      <c r="J69" s="196">
        <f>J465</f>
        <v>0</v>
      </c>
      <c r="K69" s="125"/>
      <c r="L69" s="19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2"/>
      <c r="C70" s="125"/>
      <c r="D70" s="193" t="s">
        <v>139</v>
      </c>
      <c r="E70" s="194"/>
      <c r="F70" s="194"/>
      <c r="G70" s="194"/>
      <c r="H70" s="194"/>
      <c r="I70" s="195"/>
      <c r="J70" s="196">
        <f>J475</f>
        <v>0</v>
      </c>
      <c r="K70" s="125"/>
      <c r="L70" s="19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85"/>
      <c r="C71" s="186"/>
      <c r="D71" s="187" t="s">
        <v>140</v>
      </c>
      <c r="E71" s="188"/>
      <c r="F71" s="188"/>
      <c r="G71" s="188"/>
      <c r="H71" s="188"/>
      <c r="I71" s="189"/>
      <c r="J71" s="190">
        <f>J478</f>
        <v>0</v>
      </c>
      <c r="K71" s="186"/>
      <c r="L71" s="19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92"/>
      <c r="C72" s="125"/>
      <c r="D72" s="193" t="s">
        <v>141</v>
      </c>
      <c r="E72" s="194"/>
      <c r="F72" s="194"/>
      <c r="G72" s="194"/>
      <c r="H72" s="194"/>
      <c r="I72" s="195"/>
      <c r="J72" s="196">
        <f>J479</f>
        <v>0</v>
      </c>
      <c r="K72" s="125"/>
      <c r="L72" s="19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2"/>
      <c r="C73" s="125"/>
      <c r="D73" s="193" t="s">
        <v>142</v>
      </c>
      <c r="E73" s="194"/>
      <c r="F73" s="194"/>
      <c r="G73" s="194"/>
      <c r="H73" s="194"/>
      <c r="I73" s="195"/>
      <c r="J73" s="196">
        <f>J486</f>
        <v>0</v>
      </c>
      <c r="K73" s="125"/>
      <c r="L73" s="19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2"/>
      <c r="C74" s="125"/>
      <c r="D74" s="193" t="s">
        <v>143</v>
      </c>
      <c r="E74" s="194"/>
      <c r="F74" s="194"/>
      <c r="G74" s="194"/>
      <c r="H74" s="194"/>
      <c r="I74" s="195"/>
      <c r="J74" s="196">
        <f>J490</f>
        <v>0</v>
      </c>
      <c r="K74" s="125"/>
      <c r="L74" s="19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85"/>
      <c r="C75" s="186"/>
      <c r="D75" s="187" t="s">
        <v>144</v>
      </c>
      <c r="E75" s="188"/>
      <c r="F75" s="188"/>
      <c r="G75" s="188"/>
      <c r="H75" s="188"/>
      <c r="I75" s="189"/>
      <c r="J75" s="190">
        <f>J508</f>
        <v>0</v>
      </c>
      <c r="K75" s="186"/>
      <c r="L75" s="19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92"/>
      <c r="C76" s="125"/>
      <c r="D76" s="193" t="s">
        <v>145</v>
      </c>
      <c r="E76" s="194"/>
      <c r="F76" s="194"/>
      <c r="G76" s="194"/>
      <c r="H76" s="194"/>
      <c r="I76" s="195"/>
      <c r="J76" s="196">
        <f>J509</f>
        <v>0</v>
      </c>
      <c r="K76" s="125"/>
      <c r="L76" s="19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8"/>
      <c r="B77" s="39"/>
      <c r="C77" s="40"/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59"/>
      <c r="C78" s="60"/>
      <c r="D78" s="60"/>
      <c r="E78" s="60"/>
      <c r="F78" s="60"/>
      <c r="G78" s="60"/>
      <c r="H78" s="60"/>
      <c r="I78" s="175"/>
      <c r="J78" s="60"/>
      <c r="K78" s="6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82" s="2" customFormat="1" ht="6.96" customHeight="1">
      <c r="A82" s="38"/>
      <c r="B82" s="61"/>
      <c r="C82" s="62"/>
      <c r="D82" s="62"/>
      <c r="E82" s="62"/>
      <c r="F82" s="62"/>
      <c r="G82" s="62"/>
      <c r="H82" s="62"/>
      <c r="I82" s="178"/>
      <c r="J82" s="62"/>
      <c r="K82" s="62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4.96" customHeight="1">
      <c r="A83" s="38"/>
      <c r="B83" s="39"/>
      <c r="C83" s="23" t="s">
        <v>146</v>
      </c>
      <c r="D83" s="40"/>
      <c r="E83" s="40"/>
      <c r="F83" s="40"/>
      <c r="G83" s="40"/>
      <c r="H83" s="40"/>
      <c r="I83" s="146"/>
      <c r="J83" s="40"/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16</v>
      </c>
      <c r="D85" s="40"/>
      <c r="E85" s="40"/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179" t="str">
        <f>E7</f>
        <v>Revitalizace ulice Nádražní</v>
      </c>
      <c r="F86" s="32"/>
      <c r="G86" s="32"/>
      <c r="H86" s="32"/>
      <c r="I86" s="146"/>
      <c r="J86" s="40"/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" customFormat="1" ht="12" customHeight="1">
      <c r="B87" s="21"/>
      <c r="C87" s="32" t="s">
        <v>125</v>
      </c>
      <c r="D87" s="22"/>
      <c r="E87" s="22"/>
      <c r="F87" s="22"/>
      <c r="G87" s="22"/>
      <c r="H87" s="22"/>
      <c r="I87" s="138"/>
      <c r="J87" s="22"/>
      <c r="K87" s="22"/>
      <c r="L87" s="20"/>
    </row>
    <row r="88" s="2" customFormat="1" ht="16.5" customHeight="1">
      <c r="A88" s="38"/>
      <c r="B88" s="39"/>
      <c r="C88" s="40"/>
      <c r="D88" s="40"/>
      <c r="E88" s="179" t="s">
        <v>126</v>
      </c>
      <c r="F88" s="40"/>
      <c r="G88" s="40"/>
      <c r="H88" s="40"/>
      <c r="I88" s="146"/>
      <c r="J88" s="40"/>
      <c r="K88" s="40"/>
      <c r="L88" s="14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127</v>
      </c>
      <c r="D89" s="40"/>
      <c r="E89" s="40"/>
      <c r="F89" s="40"/>
      <c r="G89" s="40"/>
      <c r="H89" s="40"/>
      <c r="I89" s="146"/>
      <c r="J89" s="40"/>
      <c r="K89" s="40"/>
      <c r="L89" s="14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6.5" customHeight="1">
      <c r="A90" s="38"/>
      <c r="B90" s="39"/>
      <c r="C90" s="40"/>
      <c r="D90" s="40"/>
      <c r="E90" s="69" t="str">
        <f>E11</f>
        <v>SO 101.1 - Zpevněné plochy</v>
      </c>
      <c r="F90" s="40"/>
      <c r="G90" s="40"/>
      <c r="H90" s="40"/>
      <c r="I90" s="146"/>
      <c r="J90" s="40"/>
      <c r="K90" s="40"/>
      <c r="L90" s="14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46"/>
      <c r="J91" s="40"/>
      <c r="K91" s="40"/>
      <c r="L91" s="14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2" customHeight="1">
      <c r="A92" s="38"/>
      <c r="B92" s="39"/>
      <c r="C92" s="32" t="s">
        <v>21</v>
      </c>
      <c r="D92" s="40"/>
      <c r="E92" s="40"/>
      <c r="F92" s="27" t="str">
        <f>F14</f>
        <v>ul. Nádražní</v>
      </c>
      <c r="G92" s="40"/>
      <c r="H92" s="40"/>
      <c r="I92" s="149" t="s">
        <v>23</v>
      </c>
      <c r="J92" s="72" t="str">
        <f>IF(J14="","",J14)</f>
        <v>6. 1. 2020</v>
      </c>
      <c r="K92" s="40"/>
      <c r="L92" s="147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6.96" customHeight="1">
      <c r="A93" s="38"/>
      <c r="B93" s="39"/>
      <c r="C93" s="40"/>
      <c r="D93" s="40"/>
      <c r="E93" s="40"/>
      <c r="F93" s="40"/>
      <c r="G93" s="40"/>
      <c r="H93" s="40"/>
      <c r="I93" s="146"/>
      <c r="J93" s="40"/>
      <c r="K93" s="40"/>
      <c r="L93" s="147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25</v>
      </c>
      <c r="D94" s="40"/>
      <c r="E94" s="40"/>
      <c r="F94" s="27" t="str">
        <f>E17</f>
        <v xml:space="preserve"> </v>
      </c>
      <c r="G94" s="40"/>
      <c r="H94" s="40"/>
      <c r="I94" s="149" t="s">
        <v>31</v>
      </c>
      <c r="J94" s="36" t="str">
        <f>E23</f>
        <v>BENEPRO, a.s.</v>
      </c>
      <c r="K94" s="40"/>
      <c r="L94" s="147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29</v>
      </c>
      <c r="D95" s="40"/>
      <c r="E95" s="40"/>
      <c r="F95" s="27" t="str">
        <f>IF(E20="","",E20)</f>
        <v>Vyplň údaj</v>
      </c>
      <c r="G95" s="40"/>
      <c r="H95" s="40"/>
      <c r="I95" s="149" t="s">
        <v>34</v>
      </c>
      <c r="J95" s="36" t="str">
        <f>E26</f>
        <v>BENEPRO, a.s.</v>
      </c>
      <c r="K95" s="40"/>
      <c r="L95" s="147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46"/>
      <c r="J96" s="40"/>
      <c r="K96" s="40"/>
      <c r="L96" s="147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11" customFormat="1" ht="29.28" customHeight="1">
      <c r="A97" s="198"/>
      <c r="B97" s="199"/>
      <c r="C97" s="200" t="s">
        <v>147</v>
      </c>
      <c r="D97" s="201" t="s">
        <v>56</v>
      </c>
      <c r="E97" s="201" t="s">
        <v>52</v>
      </c>
      <c r="F97" s="201" t="s">
        <v>53</v>
      </c>
      <c r="G97" s="201" t="s">
        <v>148</v>
      </c>
      <c r="H97" s="201" t="s">
        <v>149</v>
      </c>
      <c r="I97" s="202" t="s">
        <v>150</v>
      </c>
      <c r="J97" s="201" t="s">
        <v>131</v>
      </c>
      <c r="K97" s="203" t="s">
        <v>151</v>
      </c>
      <c r="L97" s="204"/>
      <c r="M97" s="92" t="s">
        <v>19</v>
      </c>
      <c r="N97" s="93" t="s">
        <v>41</v>
      </c>
      <c r="O97" s="93" t="s">
        <v>152</v>
      </c>
      <c r="P97" s="93" t="s">
        <v>153</v>
      </c>
      <c r="Q97" s="93" t="s">
        <v>154</v>
      </c>
      <c r="R97" s="93" t="s">
        <v>155</v>
      </c>
      <c r="S97" s="93" t="s">
        <v>156</v>
      </c>
      <c r="T97" s="94" t="s">
        <v>157</v>
      </c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</row>
    <row r="98" s="2" customFormat="1" ht="22.8" customHeight="1">
      <c r="A98" s="38"/>
      <c r="B98" s="39"/>
      <c r="C98" s="99" t="s">
        <v>158</v>
      </c>
      <c r="D98" s="40"/>
      <c r="E98" s="40"/>
      <c r="F98" s="40"/>
      <c r="G98" s="40"/>
      <c r="H98" s="40"/>
      <c r="I98" s="146"/>
      <c r="J98" s="205">
        <f>BK98</f>
        <v>0</v>
      </c>
      <c r="K98" s="40"/>
      <c r="L98" s="44"/>
      <c r="M98" s="95"/>
      <c r="N98" s="206"/>
      <c r="O98" s="96"/>
      <c r="P98" s="207">
        <f>P99+P478+P508</f>
        <v>0</v>
      </c>
      <c r="Q98" s="96"/>
      <c r="R98" s="207">
        <f>R99+R478+R508</f>
        <v>2660.6262016013156</v>
      </c>
      <c r="S98" s="96"/>
      <c r="T98" s="208">
        <f>T99+T478+T508</f>
        <v>7754.4099999999999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70</v>
      </c>
      <c r="AU98" s="17" t="s">
        <v>132</v>
      </c>
      <c r="BK98" s="209">
        <f>BK99+BK478+BK508</f>
        <v>0</v>
      </c>
    </row>
    <row r="99" s="12" customFormat="1" ht="25.92" customHeight="1">
      <c r="A99" s="12"/>
      <c r="B99" s="210"/>
      <c r="C99" s="211"/>
      <c r="D99" s="212" t="s">
        <v>70</v>
      </c>
      <c r="E99" s="213" t="s">
        <v>159</v>
      </c>
      <c r="F99" s="213" t="s">
        <v>160</v>
      </c>
      <c r="G99" s="211"/>
      <c r="H99" s="211"/>
      <c r="I99" s="214"/>
      <c r="J99" s="215">
        <f>BK99</f>
        <v>0</v>
      </c>
      <c r="K99" s="211"/>
      <c r="L99" s="216"/>
      <c r="M99" s="217"/>
      <c r="N99" s="218"/>
      <c r="O99" s="218"/>
      <c r="P99" s="219">
        <f>P100+P239+P265+P402+P465+P475</f>
        <v>0</v>
      </c>
      <c r="Q99" s="218"/>
      <c r="R99" s="219">
        <f>R100+R239+R265+R402+R465+R475</f>
        <v>2658.5483164763154</v>
      </c>
      <c r="S99" s="218"/>
      <c r="T99" s="220">
        <f>T100+T239+T265+T402+T465+T475</f>
        <v>7752.3499999999995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21" t="s">
        <v>78</v>
      </c>
      <c r="AT99" s="222" t="s">
        <v>70</v>
      </c>
      <c r="AU99" s="222" t="s">
        <v>71</v>
      </c>
      <c r="AY99" s="221" t="s">
        <v>161</v>
      </c>
      <c r="BK99" s="223">
        <f>BK100+BK239+BK265+BK402+BK465+BK475</f>
        <v>0</v>
      </c>
    </row>
    <row r="100" s="12" customFormat="1" ht="22.8" customHeight="1">
      <c r="A100" s="12"/>
      <c r="B100" s="210"/>
      <c r="C100" s="211"/>
      <c r="D100" s="212" t="s">
        <v>70</v>
      </c>
      <c r="E100" s="224" t="s">
        <v>78</v>
      </c>
      <c r="F100" s="224" t="s">
        <v>162</v>
      </c>
      <c r="G100" s="211"/>
      <c r="H100" s="211"/>
      <c r="I100" s="214"/>
      <c r="J100" s="225">
        <f>BK100</f>
        <v>0</v>
      </c>
      <c r="K100" s="211"/>
      <c r="L100" s="216"/>
      <c r="M100" s="217"/>
      <c r="N100" s="218"/>
      <c r="O100" s="218"/>
      <c r="P100" s="219">
        <f>SUM(P101:P238)</f>
        <v>0</v>
      </c>
      <c r="Q100" s="218"/>
      <c r="R100" s="219">
        <f>SUM(R101:R238)</f>
        <v>1023.3890149999999</v>
      </c>
      <c r="S100" s="218"/>
      <c r="T100" s="220">
        <f>SUM(T101:T238)</f>
        <v>7714.1399999999994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21" t="s">
        <v>78</v>
      </c>
      <c r="AT100" s="222" t="s">
        <v>70</v>
      </c>
      <c r="AU100" s="222" t="s">
        <v>78</v>
      </c>
      <c r="AY100" s="221" t="s">
        <v>161</v>
      </c>
      <c r="BK100" s="223">
        <f>SUM(BK101:BK238)</f>
        <v>0</v>
      </c>
    </row>
    <row r="101" s="2" customFormat="1" ht="55.5" customHeight="1">
      <c r="A101" s="38"/>
      <c r="B101" s="39"/>
      <c r="C101" s="226" t="s">
        <v>78</v>
      </c>
      <c r="D101" s="226" t="s">
        <v>163</v>
      </c>
      <c r="E101" s="227" t="s">
        <v>164</v>
      </c>
      <c r="F101" s="228" t="s">
        <v>165</v>
      </c>
      <c r="G101" s="229" t="s">
        <v>166</v>
      </c>
      <c r="H101" s="230">
        <v>1696</v>
      </c>
      <c r="I101" s="231"/>
      <c r="J101" s="232">
        <f>ROUND(I101*H101,2)</f>
        <v>0</v>
      </c>
      <c r="K101" s="228" t="s">
        <v>167</v>
      </c>
      <c r="L101" s="44"/>
      <c r="M101" s="233" t="s">
        <v>19</v>
      </c>
      <c r="N101" s="234" t="s">
        <v>42</v>
      </c>
      <c r="O101" s="84"/>
      <c r="P101" s="235">
        <f>O101*H101</f>
        <v>0</v>
      </c>
      <c r="Q101" s="235">
        <v>0</v>
      </c>
      <c r="R101" s="235">
        <f>Q101*H101</f>
        <v>0</v>
      </c>
      <c r="S101" s="235">
        <v>0.29499999999999998</v>
      </c>
      <c r="T101" s="236">
        <f>S101*H101</f>
        <v>500.31999999999999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168</v>
      </c>
      <c r="AT101" s="237" t="s">
        <v>163</v>
      </c>
      <c r="AU101" s="237" t="s">
        <v>80</v>
      </c>
      <c r="AY101" s="17" t="s">
        <v>161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78</v>
      </c>
      <c r="BK101" s="238">
        <f>ROUND(I101*H101,2)</f>
        <v>0</v>
      </c>
      <c r="BL101" s="17" t="s">
        <v>168</v>
      </c>
      <c r="BM101" s="237" t="s">
        <v>169</v>
      </c>
    </row>
    <row r="102" s="2" customFormat="1">
      <c r="A102" s="38"/>
      <c r="B102" s="39"/>
      <c r="C102" s="40"/>
      <c r="D102" s="239" t="s">
        <v>170</v>
      </c>
      <c r="E102" s="40"/>
      <c r="F102" s="240" t="s">
        <v>171</v>
      </c>
      <c r="G102" s="40"/>
      <c r="H102" s="40"/>
      <c r="I102" s="146"/>
      <c r="J102" s="40"/>
      <c r="K102" s="40"/>
      <c r="L102" s="44"/>
      <c r="M102" s="241"/>
      <c r="N102" s="24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170</v>
      </c>
      <c r="AU102" s="17" t="s">
        <v>80</v>
      </c>
    </row>
    <row r="103" s="13" customFormat="1">
      <c r="A103" s="13"/>
      <c r="B103" s="243"/>
      <c r="C103" s="244"/>
      <c r="D103" s="239" t="s">
        <v>172</v>
      </c>
      <c r="E103" s="245" t="s">
        <v>19</v>
      </c>
      <c r="F103" s="246" t="s">
        <v>173</v>
      </c>
      <c r="G103" s="244"/>
      <c r="H103" s="245" t="s">
        <v>19</v>
      </c>
      <c r="I103" s="247"/>
      <c r="J103" s="244"/>
      <c r="K103" s="244"/>
      <c r="L103" s="248"/>
      <c r="M103" s="249"/>
      <c r="N103" s="250"/>
      <c r="O103" s="250"/>
      <c r="P103" s="250"/>
      <c r="Q103" s="250"/>
      <c r="R103" s="250"/>
      <c r="S103" s="250"/>
      <c r="T103" s="25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2" t="s">
        <v>172</v>
      </c>
      <c r="AU103" s="252" t="s">
        <v>80</v>
      </c>
      <c r="AV103" s="13" t="s">
        <v>78</v>
      </c>
      <c r="AW103" s="13" t="s">
        <v>33</v>
      </c>
      <c r="AX103" s="13" t="s">
        <v>71</v>
      </c>
      <c r="AY103" s="252" t="s">
        <v>161</v>
      </c>
    </row>
    <row r="104" s="14" customFormat="1">
      <c r="A104" s="14"/>
      <c r="B104" s="253"/>
      <c r="C104" s="254"/>
      <c r="D104" s="239" t="s">
        <v>172</v>
      </c>
      <c r="E104" s="255" t="s">
        <v>19</v>
      </c>
      <c r="F104" s="256" t="s">
        <v>174</v>
      </c>
      <c r="G104" s="254"/>
      <c r="H104" s="257">
        <v>1001</v>
      </c>
      <c r="I104" s="258"/>
      <c r="J104" s="254"/>
      <c r="K104" s="254"/>
      <c r="L104" s="259"/>
      <c r="M104" s="260"/>
      <c r="N104" s="261"/>
      <c r="O104" s="261"/>
      <c r="P104" s="261"/>
      <c r="Q104" s="261"/>
      <c r="R104" s="261"/>
      <c r="S104" s="261"/>
      <c r="T104" s="26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3" t="s">
        <v>172</v>
      </c>
      <c r="AU104" s="263" t="s">
        <v>80</v>
      </c>
      <c r="AV104" s="14" t="s">
        <v>80</v>
      </c>
      <c r="AW104" s="14" t="s">
        <v>33</v>
      </c>
      <c r="AX104" s="14" t="s">
        <v>71</v>
      </c>
      <c r="AY104" s="263" t="s">
        <v>161</v>
      </c>
    </row>
    <row r="105" s="13" customFormat="1">
      <c r="A105" s="13"/>
      <c r="B105" s="243"/>
      <c r="C105" s="244"/>
      <c r="D105" s="239" t="s">
        <v>172</v>
      </c>
      <c r="E105" s="245" t="s">
        <v>19</v>
      </c>
      <c r="F105" s="246" t="s">
        <v>175</v>
      </c>
      <c r="G105" s="244"/>
      <c r="H105" s="245" t="s">
        <v>19</v>
      </c>
      <c r="I105" s="247"/>
      <c r="J105" s="244"/>
      <c r="K105" s="244"/>
      <c r="L105" s="248"/>
      <c r="M105" s="249"/>
      <c r="N105" s="250"/>
      <c r="O105" s="250"/>
      <c r="P105" s="250"/>
      <c r="Q105" s="250"/>
      <c r="R105" s="250"/>
      <c r="S105" s="250"/>
      <c r="T105" s="25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2" t="s">
        <v>172</v>
      </c>
      <c r="AU105" s="252" t="s">
        <v>80</v>
      </c>
      <c r="AV105" s="13" t="s">
        <v>78</v>
      </c>
      <c r="AW105" s="13" t="s">
        <v>33</v>
      </c>
      <c r="AX105" s="13" t="s">
        <v>71</v>
      </c>
      <c r="AY105" s="252" t="s">
        <v>161</v>
      </c>
    </row>
    <row r="106" s="14" customFormat="1">
      <c r="A106" s="14"/>
      <c r="B106" s="253"/>
      <c r="C106" s="254"/>
      <c r="D106" s="239" t="s">
        <v>172</v>
      </c>
      <c r="E106" s="255" t="s">
        <v>19</v>
      </c>
      <c r="F106" s="256" t="s">
        <v>176</v>
      </c>
      <c r="G106" s="254"/>
      <c r="H106" s="257">
        <v>695</v>
      </c>
      <c r="I106" s="258"/>
      <c r="J106" s="254"/>
      <c r="K106" s="254"/>
      <c r="L106" s="259"/>
      <c r="M106" s="260"/>
      <c r="N106" s="261"/>
      <c r="O106" s="261"/>
      <c r="P106" s="261"/>
      <c r="Q106" s="261"/>
      <c r="R106" s="261"/>
      <c r="S106" s="261"/>
      <c r="T106" s="26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3" t="s">
        <v>172</v>
      </c>
      <c r="AU106" s="263" t="s">
        <v>80</v>
      </c>
      <c r="AV106" s="14" t="s">
        <v>80</v>
      </c>
      <c r="AW106" s="14" t="s">
        <v>33</v>
      </c>
      <c r="AX106" s="14" t="s">
        <v>71</v>
      </c>
      <c r="AY106" s="263" t="s">
        <v>161</v>
      </c>
    </row>
    <row r="107" s="15" customFormat="1">
      <c r="A107" s="15"/>
      <c r="B107" s="264"/>
      <c r="C107" s="265"/>
      <c r="D107" s="239" t="s">
        <v>172</v>
      </c>
      <c r="E107" s="266" t="s">
        <v>19</v>
      </c>
      <c r="F107" s="267" t="s">
        <v>177</v>
      </c>
      <c r="G107" s="265"/>
      <c r="H107" s="268">
        <v>1696</v>
      </c>
      <c r="I107" s="269"/>
      <c r="J107" s="265"/>
      <c r="K107" s="265"/>
      <c r="L107" s="270"/>
      <c r="M107" s="271"/>
      <c r="N107" s="272"/>
      <c r="O107" s="272"/>
      <c r="P107" s="272"/>
      <c r="Q107" s="272"/>
      <c r="R107" s="272"/>
      <c r="S107" s="272"/>
      <c r="T107" s="273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74" t="s">
        <v>172</v>
      </c>
      <c r="AU107" s="274" t="s">
        <v>80</v>
      </c>
      <c r="AV107" s="15" t="s">
        <v>168</v>
      </c>
      <c r="AW107" s="15" t="s">
        <v>33</v>
      </c>
      <c r="AX107" s="15" t="s">
        <v>78</v>
      </c>
      <c r="AY107" s="274" t="s">
        <v>161</v>
      </c>
    </row>
    <row r="108" s="2" customFormat="1" ht="55.5" customHeight="1">
      <c r="A108" s="38"/>
      <c r="B108" s="39"/>
      <c r="C108" s="226" t="s">
        <v>80</v>
      </c>
      <c r="D108" s="226" t="s">
        <v>163</v>
      </c>
      <c r="E108" s="227" t="s">
        <v>178</v>
      </c>
      <c r="F108" s="228" t="s">
        <v>179</v>
      </c>
      <c r="G108" s="229" t="s">
        <v>166</v>
      </c>
      <c r="H108" s="230">
        <v>6498</v>
      </c>
      <c r="I108" s="231"/>
      <c r="J108" s="232">
        <f>ROUND(I108*H108,2)</f>
        <v>0</v>
      </c>
      <c r="K108" s="228" t="s">
        <v>167</v>
      </c>
      <c r="L108" s="44"/>
      <c r="M108" s="233" t="s">
        <v>19</v>
      </c>
      <c r="N108" s="234" t="s">
        <v>42</v>
      </c>
      <c r="O108" s="84"/>
      <c r="P108" s="235">
        <f>O108*H108</f>
        <v>0</v>
      </c>
      <c r="Q108" s="235">
        <v>0</v>
      </c>
      <c r="R108" s="235">
        <f>Q108*H108</f>
        <v>0</v>
      </c>
      <c r="S108" s="235">
        <v>0.29999999999999999</v>
      </c>
      <c r="T108" s="236">
        <f>S108*H108</f>
        <v>1949.3999999999999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37" t="s">
        <v>168</v>
      </c>
      <c r="AT108" s="237" t="s">
        <v>163</v>
      </c>
      <c r="AU108" s="237" t="s">
        <v>80</v>
      </c>
      <c r="AY108" s="17" t="s">
        <v>161</v>
      </c>
      <c r="BE108" s="238">
        <f>IF(N108="základní",J108,0)</f>
        <v>0</v>
      </c>
      <c r="BF108" s="238">
        <f>IF(N108="snížená",J108,0)</f>
        <v>0</v>
      </c>
      <c r="BG108" s="238">
        <f>IF(N108="zákl. přenesená",J108,0)</f>
        <v>0</v>
      </c>
      <c r="BH108" s="238">
        <f>IF(N108="sníž. přenesená",J108,0)</f>
        <v>0</v>
      </c>
      <c r="BI108" s="238">
        <f>IF(N108="nulová",J108,0)</f>
        <v>0</v>
      </c>
      <c r="BJ108" s="17" t="s">
        <v>78</v>
      </c>
      <c r="BK108" s="238">
        <f>ROUND(I108*H108,2)</f>
        <v>0</v>
      </c>
      <c r="BL108" s="17" t="s">
        <v>168</v>
      </c>
      <c r="BM108" s="237" t="s">
        <v>180</v>
      </c>
    </row>
    <row r="109" s="2" customFormat="1">
      <c r="A109" s="38"/>
      <c r="B109" s="39"/>
      <c r="C109" s="40"/>
      <c r="D109" s="239" t="s">
        <v>170</v>
      </c>
      <c r="E109" s="40"/>
      <c r="F109" s="240" t="s">
        <v>171</v>
      </c>
      <c r="G109" s="40"/>
      <c r="H109" s="40"/>
      <c r="I109" s="146"/>
      <c r="J109" s="40"/>
      <c r="K109" s="40"/>
      <c r="L109" s="44"/>
      <c r="M109" s="241"/>
      <c r="N109" s="242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170</v>
      </c>
      <c r="AU109" s="17" t="s">
        <v>80</v>
      </c>
    </row>
    <row r="110" s="13" customFormat="1">
      <c r="A110" s="13"/>
      <c r="B110" s="243"/>
      <c r="C110" s="244"/>
      <c r="D110" s="239" t="s">
        <v>172</v>
      </c>
      <c r="E110" s="245" t="s">
        <v>19</v>
      </c>
      <c r="F110" s="246" t="s">
        <v>181</v>
      </c>
      <c r="G110" s="244"/>
      <c r="H110" s="245" t="s">
        <v>19</v>
      </c>
      <c r="I110" s="247"/>
      <c r="J110" s="244"/>
      <c r="K110" s="244"/>
      <c r="L110" s="248"/>
      <c r="M110" s="249"/>
      <c r="N110" s="250"/>
      <c r="O110" s="250"/>
      <c r="P110" s="250"/>
      <c r="Q110" s="250"/>
      <c r="R110" s="250"/>
      <c r="S110" s="250"/>
      <c r="T110" s="25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2" t="s">
        <v>172</v>
      </c>
      <c r="AU110" s="252" t="s">
        <v>80</v>
      </c>
      <c r="AV110" s="13" t="s">
        <v>78</v>
      </c>
      <c r="AW110" s="13" t="s">
        <v>33</v>
      </c>
      <c r="AX110" s="13" t="s">
        <v>71</v>
      </c>
      <c r="AY110" s="252" t="s">
        <v>161</v>
      </c>
    </row>
    <row r="111" s="14" customFormat="1">
      <c r="A111" s="14"/>
      <c r="B111" s="253"/>
      <c r="C111" s="254"/>
      <c r="D111" s="239" t="s">
        <v>172</v>
      </c>
      <c r="E111" s="255" t="s">
        <v>19</v>
      </c>
      <c r="F111" s="256" t="s">
        <v>174</v>
      </c>
      <c r="G111" s="254"/>
      <c r="H111" s="257">
        <v>1001</v>
      </c>
      <c r="I111" s="258"/>
      <c r="J111" s="254"/>
      <c r="K111" s="254"/>
      <c r="L111" s="259"/>
      <c r="M111" s="260"/>
      <c r="N111" s="261"/>
      <c r="O111" s="261"/>
      <c r="P111" s="261"/>
      <c r="Q111" s="261"/>
      <c r="R111" s="261"/>
      <c r="S111" s="261"/>
      <c r="T111" s="26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3" t="s">
        <v>172</v>
      </c>
      <c r="AU111" s="263" t="s">
        <v>80</v>
      </c>
      <c r="AV111" s="14" t="s">
        <v>80</v>
      </c>
      <c r="AW111" s="14" t="s">
        <v>33</v>
      </c>
      <c r="AX111" s="14" t="s">
        <v>71</v>
      </c>
      <c r="AY111" s="263" t="s">
        <v>161</v>
      </c>
    </row>
    <row r="112" s="13" customFormat="1">
      <c r="A112" s="13"/>
      <c r="B112" s="243"/>
      <c r="C112" s="244"/>
      <c r="D112" s="239" t="s">
        <v>172</v>
      </c>
      <c r="E112" s="245" t="s">
        <v>19</v>
      </c>
      <c r="F112" s="246" t="s">
        <v>182</v>
      </c>
      <c r="G112" s="244"/>
      <c r="H112" s="245" t="s">
        <v>19</v>
      </c>
      <c r="I112" s="247"/>
      <c r="J112" s="244"/>
      <c r="K112" s="244"/>
      <c r="L112" s="248"/>
      <c r="M112" s="249"/>
      <c r="N112" s="250"/>
      <c r="O112" s="250"/>
      <c r="P112" s="250"/>
      <c r="Q112" s="250"/>
      <c r="R112" s="250"/>
      <c r="S112" s="250"/>
      <c r="T112" s="25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2" t="s">
        <v>172</v>
      </c>
      <c r="AU112" s="252" t="s">
        <v>80</v>
      </c>
      <c r="AV112" s="13" t="s">
        <v>78</v>
      </c>
      <c r="AW112" s="13" t="s">
        <v>33</v>
      </c>
      <c r="AX112" s="13" t="s">
        <v>71</v>
      </c>
      <c r="AY112" s="252" t="s">
        <v>161</v>
      </c>
    </row>
    <row r="113" s="14" customFormat="1">
      <c r="A113" s="14"/>
      <c r="B113" s="253"/>
      <c r="C113" s="254"/>
      <c r="D113" s="239" t="s">
        <v>172</v>
      </c>
      <c r="E113" s="255" t="s">
        <v>19</v>
      </c>
      <c r="F113" s="256" t="s">
        <v>176</v>
      </c>
      <c r="G113" s="254"/>
      <c r="H113" s="257">
        <v>695</v>
      </c>
      <c r="I113" s="258"/>
      <c r="J113" s="254"/>
      <c r="K113" s="254"/>
      <c r="L113" s="259"/>
      <c r="M113" s="260"/>
      <c r="N113" s="261"/>
      <c r="O113" s="261"/>
      <c r="P113" s="261"/>
      <c r="Q113" s="261"/>
      <c r="R113" s="261"/>
      <c r="S113" s="261"/>
      <c r="T113" s="26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3" t="s">
        <v>172</v>
      </c>
      <c r="AU113" s="263" t="s">
        <v>80</v>
      </c>
      <c r="AV113" s="14" t="s">
        <v>80</v>
      </c>
      <c r="AW113" s="14" t="s">
        <v>33</v>
      </c>
      <c r="AX113" s="14" t="s">
        <v>71</v>
      </c>
      <c r="AY113" s="263" t="s">
        <v>161</v>
      </c>
    </row>
    <row r="114" s="13" customFormat="1">
      <c r="A114" s="13"/>
      <c r="B114" s="243"/>
      <c r="C114" s="244"/>
      <c r="D114" s="239" t="s">
        <v>172</v>
      </c>
      <c r="E114" s="245" t="s">
        <v>19</v>
      </c>
      <c r="F114" s="246" t="s">
        <v>183</v>
      </c>
      <c r="G114" s="244"/>
      <c r="H114" s="245" t="s">
        <v>19</v>
      </c>
      <c r="I114" s="247"/>
      <c r="J114" s="244"/>
      <c r="K114" s="244"/>
      <c r="L114" s="248"/>
      <c r="M114" s="249"/>
      <c r="N114" s="250"/>
      <c r="O114" s="250"/>
      <c r="P114" s="250"/>
      <c r="Q114" s="250"/>
      <c r="R114" s="250"/>
      <c r="S114" s="250"/>
      <c r="T114" s="25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2" t="s">
        <v>172</v>
      </c>
      <c r="AU114" s="252" t="s">
        <v>80</v>
      </c>
      <c r="AV114" s="13" t="s">
        <v>78</v>
      </c>
      <c r="AW114" s="13" t="s">
        <v>33</v>
      </c>
      <c r="AX114" s="13" t="s">
        <v>71</v>
      </c>
      <c r="AY114" s="252" t="s">
        <v>161</v>
      </c>
    </row>
    <row r="115" s="14" customFormat="1">
      <c r="A115" s="14"/>
      <c r="B115" s="253"/>
      <c r="C115" s="254"/>
      <c r="D115" s="239" t="s">
        <v>172</v>
      </c>
      <c r="E115" s="255" t="s">
        <v>19</v>
      </c>
      <c r="F115" s="256" t="s">
        <v>184</v>
      </c>
      <c r="G115" s="254"/>
      <c r="H115" s="257">
        <v>4184</v>
      </c>
      <c r="I115" s="258"/>
      <c r="J115" s="254"/>
      <c r="K115" s="254"/>
      <c r="L115" s="259"/>
      <c r="M115" s="260"/>
      <c r="N115" s="261"/>
      <c r="O115" s="261"/>
      <c r="P115" s="261"/>
      <c r="Q115" s="261"/>
      <c r="R115" s="261"/>
      <c r="S115" s="261"/>
      <c r="T115" s="26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3" t="s">
        <v>172</v>
      </c>
      <c r="AU115" s="263" t="s">
        <v>80</v>
      </c>
      <c r="AV115" s="14" t="s">
        <v>80</v>
      </c>
      <c r="AW115" s="14" t="s">
        <v>33</v>
      </c>
      <c r="AX115" s="14" t="s">
        <v>71</v>
      </c>
      <c r="AY115" s="263" t="s">
        <v>161</v>
      </c>
    </row>
    <row r="116" s="13" customFormat="1">
      <c r="A116" s="13"/>
      <c r="B116" s="243"/>
      <c r="C116" s="244"/>
      <c r="D116" s="239" t="s">
        <v>172</v>
      </c>
      <c r="E116" s="245" t="s">
        <v>19</v>
      </c>
      <c r="F116" s="246" t="s">
        <v>185</v>
      </c>
      <c r="G116" s="244"/>
      <c r="H116" s="245" t="s">
        <v>19</v>
      </c>
      <c r="I116" s="247"/>
      <c r="J116" s="244"/>
      <c r="K116" s="244"/>
      <c r="L116" s="248"/>
      <c r="M116" s="249"/>
      <c r="N116" s="250"/>
      <c r="O116" s="250"/>
      <c r="P116" s="250"/>
      <c r="Q116" s="250"/>
      <c r="R116" s="250"/>
      <c r="S116" s="250"/>
      <c r="T116" s="25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2" t="s">
        <v>172</v>
      </c>
      <c r="AU116" s="252" t="s">
        <v>80</v>
      </c>
      <c r="AV116" s="13" t="s">
        <v>78</v>
      </c>
      <c r="AW116" s="13" t="s">
        <v>33</v>
      </c>
      <c r="AX116" s="13" t="s">
        <v>71</v>
      </c>
      <c r="AY116" s="252" t="s">
        <v>161</v>
      </c>
    </row>
    <row r="117" s="14" customFormat="1">
      <c r="A117" s="14"/>
      <c r="B117" s="253"/>
      <c r="C117" s="254"/>
      <c r="D117" s="239" t="s">
        <v>172</v>
      </c>
      <c r="E117" s="255" t="s">
        <v>19</v>
      </c>
      <c r="F117" s="256" t="s">
        <v>186</v>
      </c>
      <c r="G117" s="254"/>
      <c r="H117" s="257">
        <v>618</v>
      </c>
      <c r="I117" s="258"/>
      <c r="J117" s="254"/>
      <c r="K117" s="254"/>
      <c r="L117" s="259"/>
      <c r="M117" s="260"/>
      <c r="N117" s="261"/>
      <c r="O117" s="261"/>
      <c r="P117" s="261"/>
      <c r="Q117" s="261"/>
      <c r="R117" s="261"/>
      <c r="S117" s="261"/>
      <c r="T117" s="26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3" t="s">
        <v>172</v>
      </c>
      <c r="AU117" s="263" t="s">
        <v>80</v>
      </c>
      <c r="AV117" s="14" t="s">
        <v>80</v>
      </c>
      <c r="AW117" s="14" t="s">
        <v>33</v>
      </c>
      <c r="AX117" s="14" t="s">
        <v>71</v>
      </c>
      <c r="AY117" s="263" t="s">
        <v>161</v>
      </c>
    </row>
    <row r="118" s="15" customFormat="1">
      <c r="A118" s="15"/>
      <c r="B118" s="264"/>
      <c r="C118" s="265"/>
      <c r="D118" s="239" t="s">
        <v>172</v>
      </c>
      <c r="E118" s="266" t="s">
        <v>19</v>
      </c>
      <c r="F118" s="267" t="s">
        <v>177</v>
      </c>
      <c r="G118" s="265"/>
      <c r="H118" s="268">
        <v>6498</v>
      </c>
      <c r="I118" s="269"/>
      <c r="J118" s="265"/>
      <c r="K118" s="265"/>
      <c r="L118" s="270"/>
      <c r="M118" s="271"/>
      <c r="N118" s="272"/>
      <c r="O118" s="272"/>
      <c r="P118" s="272"/>
      <c r="Q118" s="272"/>
      <c r="R118" s="272"/>
      <c r="S118" s="272"/>
      <c r="T118" s="273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4" t="s">
        <v>172</v>
      </c>
      <c r="AU118" s="274" t="s">
        <v>80</v>
      </c>
      <c r="AV118" s="15" t="s">
        <v>168</v>
      </c>
      <c r="AW118" s="15" t="s">
        <v>33</v>
      </c>
      <c r="AX118" s="15" t="s">
        <v>78</v>
      </c>
      <c r="AY118" s="274" t="s">
        <v>161</v>
      </c>
    </row>
    <row r="119" s="2" customFormat="1" ht="55.5" customHeight="1">
      <c r="A119" s="38"/>
      <c r="B119" s="39"/>
      <c r="C119" s="226" t="s">
        <v>187</v>
      </c>
      <c r="D119" s="226" t="s">
        <v>163</v>
      </c>
      <c r="E119" s="227" t="s">
        <v>188</v>
      </c>
      <c r="F119" s="228" t="s">
        <v>189</v>
      </c>
      <c r="G119" s="229" t="s">
        <v>166</v>
      </c>
      <c r="H119" s="230">
        <v>6498</v>
      </c>
      <c r="I119" s="231"/>
      <c r="J119" s="232">
        <f>ROUND(I119*H119,2)</f>
        <v>0</v>
      </c>
      <c r="K119" s="228" t="s">
        <v>167</v>
      </c>
      <c r="L119" s="44"/>
      <c r="M119" s="233" t="s">
        <v>19</v>
      </c>
      <c r="N119" s="234" t="s">
        <v>42</v>
      </c>
      <c r="O119" s="84"/>
      <c r="P119" s="235">
        <f>O119*H119</f>
        <v>0</v>
      </c>
      <c r="Q119" s="235">
        <v>0</v>
      </c>
      <c r="R119" s="235">
        <f>Q119*H119</f>
        <v>0</v>
      </c>
      <c r="S119" s="235">
        <v>0.44</v>
      </c>
      <c r="T119" s="236">
        <f>S119*H119</f>
        <v>2859.1199999999999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7" t="s">
        <v>168</v>
      </c>
      <c r="AT119" s="237" t="s">
        <v>163</v>
      </c>
      <c r="AU119" s="237" t="s">
        <v>80</v>
      </c>
      <c r="AY119" s="17" t="s">
        <v>161</v>
      </c>
      <c r="BE119" s="238">
        <f>IF(N119="základní",J119,0)</f>
        <v>0</v>
      </c>
      <c r="BF119" s="238">
        <f>IF(N119="snížená",J119,0)</f>
        <v>0</v>
      </c>
      <c r="BG119" s="238">
        <f>IF(N119="zákl. přenesená",J119,0)</f>
        <v>0</v>
      </c>
      <c r="BH119" s="238">
        <f>IF(N119="sníž. přenesená",J119,0)</f>
        <v>0</v>
      </c>
      <c r="BI119" s="238">
        <f>IF(N119="nulová",J119,0)</f>
        <v>0</v>
      </c>
      <c r="BJ119" s="17" t="s">
        <v>78</v>
      </c>
      <c r="BK119" s="238">
        <f>ROUND(I119*H119,2)</f>
        <v>0</v>
      </c>
      <c r="BL119" s="17" t="s">
        <v>168</v>
      </c>
      <c r="BM119" s="237" t="s">
        <v>190</v>
      </c>
    </row>
    <row r="120" s="2" customFormat="1">
      <c r="A120" s="38"/>
      <c r="B120" s="39"/>
      <c r="C120" s="40"/>
      <c r="D120" s="239" t="s">
        <v>170</v>
      </c>
      <c r="E120" s="40"/>
      <c r="F120" s="240" t="s">
        <v>171</v>
      </c>
      <c r="G120" s="40"/>
      <c r="H120" s="40"/>
      <c r="I120" s="146"/>
      <c r="J120" s="40"/>
      <c r="K120" s="40"/>
      <c r="L120" s="44"/>
      <c r="M120" s="241"/>
      <c r="N120" s="242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170</v>
      </c>
      <c r="AU120" s="17" t="s">
        <v>80</v>
      </c>
    </row>
    <row r="121" s="13" customFormat="1">
      <c r="A121" s="13"/>
      <c r="B121" s="243"/>
      <c r="C121" s="244"/>
      <c r="D121" s="239" t="s">
        <v>172</v>
      </c>
      <c r="E121" s="245" t="s">
        <v>19</v>
      </c>
      <c r="F121" s="246" t="s">
        <v>181</v>
      </c>
      <c r="G121" s="244"/>
      <c r="H121" s="245" t="s">
        <v>19</v>
      </c>
      <c r="I121" s="247"/>
      <c r="J121" s="244"/>
      <c r="K121" s="244"/>
      <c r="L121" s="248"/>
      <c r="M121" s="249"/>
      <c r="N121" s="250"/>
      <c r="O121" s="250"/>
      <c r="P121" s="250"/>
      <c r="Q121" s="250"/>
      <c r="R121" s="250"/>
      <c r="S121" s="250"/>
      <c r="T121" s="25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2" t="s">
        <v>172</v>
      </c>
      <c r="AU121" s="252" t="s">
        <v>80</v>
      </c>
      <c r="AV121" s="13" t="s">
        <v>78</v>
      </c>
      <c r="AW121" s="13" t="s">
        <v>33</v>
      </c>
      <c r="AX121" s="13" t="s">
        <v>71</v>
      </c>
      <c r="AY121" s="252" t="s">
        <v>161</v>
      </c>
    </row>
    <row r="122" s="14" customFormat="1">
      <c r="A122" s="14"/>
      <c r="B122" s="253"/>
      <c r="C122" s="254"/>
      <c r="D122" s="239" t="s">
        <v>172</v>
      </c>
      <c r="E122" s="255" t="s">
        <v>19</v>
      </c>
      <c r="F122" s="256" t="s">
        <v>174</v>
      </c>
      <c r="G122" s="254"/>
      <c r="H122" s="257">
        <v>1001</v>
      </c>
      <c r="I122" s="258"/>
      <c r="J122" s="254"/>
      <c r="K122" s="254"/>
      <c r="L122" s="259"/>
      <c r="M122" s="260"/>
      <c r="N122" s="261"/>
      <c r="O122" s="261"/>
      <c r="P122" s="261"/>
      <c r="Q122" s="261"/>
      <c r="R122" s="261"/>
      <c r="S122" s="261"/>
      <c r="T122" s="26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3" t="s">
        <v>172</v>
      </c>
      <c r="AU122" s="263" t="s">
        <v>80</v>
      </c>
      <c r="AV122" s="14" t="s">
        <v>80</v>
      </c>
      <c r="AW122" s="14" t="s">
        <v>33</v>
      </c>
      <c r="AX122" s="14" t="s">
        <v>71</v>
      </c>
      <c r="AY122" s="263" t="s">
        <v>161</v>
      </c>
    </row>
    <row r="123" s="13" customFormat="1">
      <c r="A123" s="13"/>
      <c r="B123" s="243"/>
      <c r="C123" s="244"/>
      <c r="D123" s="239" t="s">
        <v>172</v>
      </c>
      <c r="E123" s="245" t="s">
        <v>19</v>
      </c>
      <c r="F123" s="246" t="s">
        <v>182</v>
      </c>
      <c r="G123" s="244"/>
      <c r="H123" s="245" t="s">
        <v>19</v>
      </c>
      <c r="I123" s="247"/>
      <c r="J123" s="244"/>
      <c r="K123" s="244"/>
      <c r="L123" s="248"/>
      <c r="M123" s="249"/>
      <c r="N123" s="250"/>
      <c r="O123" s="250"/>
      <c r="P123" s="250"/>
      <c r="Q123" s="250"/>
      <c r="R123" s="250"/>
      <c r="S123" s="250"/>
      <c r="T123" s="25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2" t="s">
        <v>172</v>
      </c>
      <c r="AU123" s="252" t="s">
        <v>80</v>
      </c>
      <c r="AV123" s="13" t="s">
        <v>78</v>
      </c>
      <c r="AW123" s="13" t="s">
        <v>33</v>
      </c>
      <c r="AX123" s="13" t="s">
        <v>71</v>
      </c>
      <c r="AY123" s="252" t="s">
        <v>161</v>
      </c>
    </row>
    <row r="124" s="14" customFormat="1">
      <c r="A124" s="14"/>
      <c r="B124" s="253"/>
      <c r="C124" s="254"/>
      <c r="D124" s="239" t="s">
        <v>172</v>
      </c>
      <c r="E124" s="255" t="s">
        <v>19</v>
      </c>
      <c r="F124" s="256" t="s">
        <v>176</v>
      </c>
      <c r="G124" s="254"/>
      <c r="H124" s="257">
        <v>695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3" t="s">
        <v>172</v>
      </c>
      <c r="AU124" s="263" t="s">
        <v>80</v>
      </c>
      <c r="AV124" s="14" t="s">
        <v>80</v>
      </c>
      <c r="AW124" s="14" t="s">
        <v>33</v>
      </c>
      <c r="AX124" s="14" t="s">
        <v>71</v>
      </c>
      <c r="AY124" s="263" t="s">
        <v>161</v>
      </c>
    </row>
    <row r="125" s="13" customFormat="1">
      <c r="A125" s="13"/>
      <c r="B125" s="243"/>
      <c r="C125" s="244"/>
      <c r="D125" s="239" t="s">
        <v>172</v>
      </c>
      <c r="E125" s="245" t="s">
        <v>19</v>
      </c>
      <c r="F125" s="246" t="s">
        <v>183</v>
      </c>
      <c r="G125" s="244"/>
      <c r="H125" s="245" t="s">
        <v>19</v>
      </c>
      <c r="I125" s="247"/>
      <c r="J125" s="244"/>
      <c r="K125" s="244"/>
      <c r="L125" s="248"/>
      <c r="M125" s="249"/>
      <c r="N125" s="250"/>
      <c r="O125" s="250"/>
      <c r="P125" s="250"/>
      <c r="Q125" s="250"/>
      <c r="R125" s="250"/>
      <c r="S125" s="250"/>
      <c r="T125" s="25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2" t="s">
        <v>172</v>
      </c>
      <c r="AU125" s="252" t="s">
        <v>80</v>
      </c>
      <c r="AV125" s="13" t="s">
        <v>78</v>
      </c>
      <c r="AW125" s="13" t="s">
        <v>33</v>
      </c>
      <c r="AX125" s="13" t="s">
        <v>71</v>
      </c>
      <c r="AY125" s="252" t="s">
        <v>161</v>
      </c>
    </row>
    <row r="126" s="14" customFormat="1">
      <c r="A126" s="14"/>
      <c r="B126" s="253"/>
      <c r="C126" s="254"/>
      <c r="D126" s="239" t="s">
        <v>172</v>
      </c>
      <c r="E126" s="255" t="s">
        <v>19</v>
      </c>
      <c r="F126" s="256" t="s">
        <v>184</v>
      </c>
      <c r="G126" s="254"/>
      <c r="H126" s="257">
        <v>4184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3" t="s">
        <v>172</v>
      </c>
      <c r="AU126" s="263" t="s">
        <v>80</v>
      </c>
      <c r="AV126" s="14" t="s">
        <v>80</v>
      </c>
      <c r="AW126" s="14" t="s">
        <v>33</v>
      </c>
      <c r="AX126" s="14" t="s">
        <v>71</v>
      </c>
      <c r="AY126" s="263" t="s">
        <v>161</v>
      </c>
    </row>
    <row r="127" s="13" customFormat="1">
      <c r="A127" s="13"/>
      <c r="B127" s="243"/>
      <c r="C127" s="244"/>
      <c r="D127" s="239" t="s">
        <v>172</v>
      </c>
      <c r="E127" s="245" t="s">
        <v>19</v>
      </c>
      <c r="F127" s="246" t="s">
        <v>185</v>
      </c>
      <c r="G127" s="244"/>
      <c r="H127" s="245" t="s">
        <v>19</v>
      </c>
      <c r="I127" s="247"/>
      <c r="J127" s="244"/>
      <c r="K127" s="244"/>
      <c r="L127" s="248"/>
      <c r="M127" s="249"/>
      <c r="N127" s="250"/>
      <c r="O127" s="250"/>
      <c r="P127" s="250"/>
      <c r="Q127" s="250"/>
      <c r="R127" s="250"/>
      <c r="S127" s="250"/>
      <c r="T127" s="25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2" t="s">
        <v>172</v>
      </c>
      <c r="AU127" s="252" t="s">
        <v>80</v>
      </c>
      <c r="AV127" s="13" t="s">
        <v>78</v>
      </c>
      <c r="AW127" s="13" t="s">
        <v>33</v>
      </c>
      <c r="AX127" s="13" t="s">
        <v>71</v>
      </c>
      <c r="AY127" s="252" t="s">
        <v>161</v>
      </c>
    </row>
    <row r="128" s="14" customFormat="1">
      <c r="A128" s="14"/>
      <c r="B128" s="253"/>
      <c r="C128" s="254"/>
      <c r="D128" s="239" t="s">
        <v>172</v>
      </c>
      <c r="E128" s="255" t="s">
        <v>19</v>
      </c>
      <c r="F128" s="256" t="s">
        <v>186</v>
      </c>
      <c r="G128" s="254"/>
      <c r="H128" s="257">
        <v>618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3" t="s">
        <v>172</v>
      </c>
      <c r="AU128" s="263" t="s">
        <v>80</v>
      </c>
      <c r="AV128" s="14" t="s">
        <v>80</v>
      </c>
      <c r="AW128" s="14" t="s">
        <v>33</v>
      </c>
      <c r="AX128" s="14" t="s">
        <v>71</v>
      </c>
      <c r="AY128" s="263" t="s">
        <v>161</v>
      </c>
    </row>
    <row r="129" s="15" customFormat="1">
      <c r="A129" s="15"/>
      <c r="B129" s="264"/>
      <c r="C129" s="265"/>
      <c r="D129" s="239" t="s">
        <v>172</v>
      </c>
      <c r="E129" s="266" t="s">
        <v>19</v>
      </c>
      <c r="F129" s="267" t="s">
        <v>177</v>
      </c>
      <c r="G129" s="265"/>
      <c r="H129" s="268">
        <v>6498</v>
      </c>
      <c r="I129" s="269"/>
      <c r="J129" s="265"/>
      <c r="K129" s="265"/>
      <c r="L129" s="270"/>
      <c r="M129" s="271"/>
      <c r="N129" s="272"/>
      <c r="O129" s="272"/>
      <c r="P129" s="272"/>
      <c r="Q129" s="272"/>
      <c r="R129" s="272"/>
      <c r="S129" s="272"/>
      <c r="T129" s="27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4" t="s">
        <v>172</v>
      </c>
      <c r="AU129" s="274" t="s">
        <v>80</v>
      </c>
      <c r="AV129" s="15" t="s">
        <v>168</v>
      </c>
      <c r="AW129" s="15" t="s">
        <v>33</v>
      </c>
      <c r="AX129" s="15" t="s">
        <v>78</v>
      </c>
      <c r="AY129" s="274" t="s">
        <v>161</v>
      </c>
    </row>
    <row r="130" s="2" customFormat="1" ht="44.25" customHeight="1">
      <c r="A130" s="38"/>
      <c r="B130" s="39"/>
      <c r="C130" s="226" t="s">
        <v>168</v>
      </c>
      <c r="D130" s="226" t="s">
        <v>163</v>
      </c>
      <c r="E130" s="227" t="s">
        <v>191</v>
      </c>
      <c r="F130" s="228" t="s">
        <v>192</v>
      </c>
      <c r="G130" s="229" t="s">
        <v>166</v>
      </c>
      <c r="H130" s="230">
        <v>4802</v>
      </c>
      <c r="I130" s="231"/>
      <c r="J130" s="232">
        <f>ROUND(I130*H130,2)</f>
        <v>0</v>
      </c>
      <c r="K130" s="228" t="s">
        <v>167</v>
      </c>
      <c r="L130" s="44"/>
      <c r="M130" s="233" t="s">
        <v>19</v>
      </c>
      <c r="N130" s="234" t="s">
        <v>42</v>
      </c>
      <c r="O130" s="84"/>
      <c r="P130" s="235">
        <f>O130*H130</f>
        <v>0</v>
      </c>
      <c r="Q130" s="235">
        <v>0</v>
      </c>
      <c r="R130" s="235">
        <f>Q130*H130</f>
        <v>0</v>
      </c>
      <c r="S130" s="235">
        <v>0.23999999999999999</v>
      </c>
      <c r="T130" s="236">
        <f>S130*H130</f>
        <v>1152.48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168</v>
      </c>
      <c r="AT130" s="237" t="s">
        <v>163</v>
      </c>
      <c r="AU130" s="237" t="s">
        <v>80</v>
      </c>
      <c r="AY130" s="17" t="s">
        <v>161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78</v>
      </c>
      <c r="BK130" s="238">
        <f>ROUND(I130*H130,2)</f>
        <v>0</v>
      </c>
      <c r="BL130" s="17" t="s">
        <v>168</v>
      </c>
      <c r="BM130" s="237" t="s">
        <v>193</v>
      </c>
    </row>
    <row r="131" s="2" customFormat="1">
      <c r="A131" s="38"/>
      <c r="B131" s="39"/>
      <c r="C131" s="40"/>
      <c r="D131" s="239" t="s">
        <v>170</v>
      </c>
      <c r="E131" s="40"/>
      <c r="F131" s="240" t="s">
        <v>171</v>
      </c>
      <c r="G131" s="40"/>
      <c r="H131" s="40"/>
      <c r="I131" s="146"/>
      <c r="J131" s="40"/>
      <c r="K131" s="40"/>
      <c r="L131" s="44"/>
      <c r="M131" s="241"/>
      <c r="N131" s="242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170</v>
      </c>
      <c r="AU131" s="17" t="s">
        <v>80</v>
      </c>
    </row>
    <row r="132" s="13" customFormat="1">
      <c r="A132" s="13"/>
      <c r="B132" s="243"/>
      <c r="C132" s="244"/>
      <c r="D132" s="239" t="s">
        <v>172</v>
      </c>
      <c r="E132" s="245" t="s">
        <v>19</v>
      </c>
      <c r="F132" s="246" t="s">
        <v>183</v>
      </c>
      <c r="G132" s="244"/>
      <c r="H132" s="245" t="s">
        <v>19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172</v>
      </c>
      <c r="AU132" s="252" t="s">
        <v>80</v>
      </c>
      <c r="AV132" s="13" t="s">
        <v>78</v>
      </c>
      <c r="AW132" s="13" t="s">
        <v>33</v>
      </c>
      <c r="AX132" s="13" t="s">
        <v>71</v>
      </c>
      <c r="AY132" s="252" t="s">
        <v>161</v>
      </c>
    </row>
    <row r="133" s="14" customFormat="1">
      <c r="A133" s="14"/>
      <c r="B133" s="253"/>
      <c r="C133" s="254"/>
      <c r="D133" s="239" t="s">
        <v>172</v>
      </c>
      <c r="E133" s="255" t="s">
        <v>19</v>
      </c>
      <c r="F133" s="256" t="s">
        <v>184</v>
      </c>
      <c r="G133" s="254"/>
      <c r="H133" s="257">
        <v>4184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172</v>
      </c>
      <c r="AU133" s="263" t="s">
        <v>80</v>
      </c>
      <c r="AV133" s="14" t="s">
        <v>80</v>
      </c>
      <c r="AW133" s="14" t="s">
        <v>33</v>
      </c>
      <c r="AX133" s="14" t="s">
        <v>71</v>
      </c>
      <c r="AY133" s="263" t="s">
        <v>161</v>
      </c>
    </row>
    <row r="134" s="13" customFormat="1">
      <c r="A134" s="13"/>
      <c r="B134" s="243"/>
      <c r="C134" s="244"/>
      <c r="D134" s="239" t="s">
        <v>172</v>
      </c>
      <c r="E134" s="245" t="s">
        <v>19</v>
      </c>
      <c r="F134" s="246" t="s">
        <v>185</v>
      </c>
      <c r="G134" s="244"/>
      <c r="H134" s="245" t="s">
        <v>19</v>
      </c>
      <c r="I134" s="247"/>
      <c r="J134" s="244"/>
      <c r="K134" s="244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172</v>
      </c>
      <c r="AU134" s="252" t="s">
        <v>80</v>
      </c>
      <c r="AV134" s="13" t="s">
        <v>78</v>
      </c>
      <c r="AW134" s="13" t="s">
        <v>33</v>
      </c>
      <c r="AX134" s="13" t="s">
        <v>71</v>
      </c>
      <c r="AY134" s="252" t="s">
        <v>161</v>
      </c>
    </row>
    <row r="135" s="14" customFormat="1">
      <c r="A135" s="14"/>
      <c r="B135" s="253"/>
      <c r="C135" s="254"/>
      <c r="D135" s="239" t="s">
        <v>172</v>
      </c>
      <c r="E135" s="255" t="s">
        <v>19</v>
      </c>
      <c r="F135" s="256" t="s">
        <v>186</v>
      </c>
      <c r="G135" s="254"/>
      <c r="H135" s="257">
        <v>618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172</v>
      </c>
      <c r="AU135" s="263" t="s">
        <v>80</v>
      </c>
      <c r="AV135" s="14" t="s">
        <v>80</v>
      </c>
      <c r="AW135" s="14" t="s">
        <v>33</v>
      </c>
      <c r="AX135" s="14" t="s">
        <v>71</v>
      </c>
      <c r="AY135" s="263" t="s">
        <v>161</v>
      </c>
    </row>
    <row r="136" s="15" customFormat="1">
      <c r="A136" s="15"/>
      <c r="B136" s="264"/>
      <c r="C136" s="265"/>
      <c r="D136" s="239" t="s">
        <v>172</v>
      </c>
      <c r="E136" s="266" t="s">
        <v>19</v>
      </c>
      <c r="F136" s="267" t="s">
        <v>177</v>
      </c>
      <c r="G136" s="265"/>
      <c r="H136" s="268">
        <v>4802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4" t="s">
        <v>172</v>
      </c>
      <c r="AU136" s="274" t="s">
        <v>80</v>
      </c>
      <c r="AV136" s="15" t="s">
        <v>168</v>
      </c>
      <c r="AW136" s="15" t="s">
        <v>33</v>
      </c>
      <c r="AX136" s="15" t="s">
        <v>78</v>
      </c>
      <c r="AY136" s="274" t="s">
        <v>161</v>
      </c>
    </row>
    <row r="137" s="2" customFormat="1" ht="44.25" customHeight="1">
      <c r="A137" s="38"/>
      <c r="B137" s="39"/>
      <c r="C137" s="226" t="s">
        <v>194</v>
      </c>
      <c r="D137" s="226" t="s">
        <v>163</v>
      </c>
      <c r="E137" s="227" t="s">
        <v>195</v>
      </c>
      <c r="F137" s="228" t="s">
        <v>196</v>
      </c>
      <c r="G137" s="229" t="s">
        <v>166</v>
      </c>
      <c r="H137" s="230">
        <v>4184</v>
      </c>
      <c r="I137" s="231"/>
      <c r="J137" s="232">
        <f>ROUND(I137*H137,2)</f>
        <v>0</v>
      </c>
      <c r="K137" s="228" t="s">
        <v>167</v>
      </c>
      <c r="L137" s="44"/>
      <c r="M137" s="233" t="s">
        <v>19</v>
      </c>
      <c r="N137" s="234" t="s">
        <v>42</v>
      </c>
      <c r="O137" s="84"/>
      <c r="P137" s="235">
        <f>O137*H137</f>
        <v>0</v>
      </c>
      <c r="Q137" s="235">
        <v>0</v>
      </c>
      <c r="R137" s="235">
        <f>Q137*H137</f>
        <v>0</v>
      </c>
      <c r="S137" s="235">
        <v>0.22</v>
      </c>
      <c r="T137" s="236">
        <f>S137*H137</f>
        <v>920.48000000000002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168</v>
      </c>
      <c r="AT137" s="237" t="s">
        <v>163</v>
      </c>
      <c r="AU137" s="237" t="s">
        <v>80</v>
      </c>
      <c r="AY137" s="17" t="s">
        <v>161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78</v>
      </c>
      <c r="BK137" s="238">
        <f>ROUND(I137*H137,2)</f>
        <v>0</v>
      </c>
      <c r="BL137" s="17" t="s">
        <v>168</v>
      </c>
      <c r="BM137" s="237" t="s">
        <v>197</v>
      </c>
    </row>
    <row r="138" s="2" customFormat="1">
      <c r="A138" s="38"/>
      <c r="B138" s="39"/>
      <c r="C138" s="40"/>
      <c r="D138" s="239" t="s">
        <v>170</v>
      </c>
      <c r="E138" s="40"/>
      <c r="F138" s="240" t="s">
        <v>171</v>
      </c>
      <c r="G138" s="40"/>
      <c r="H138" s="40"/>
      <c r="I138" s="146"/>
      <c r="J138" s="40"/>
      <c r="K138" s="40"/>
      <c r="L138" s="44"/>
      <c r="M138" s="241"/>
      <c r="N138" s="242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170</v>
      </c>
      <c r="AU138" s="17" t="s">
        <v>80</v>
      </c>
    </row>
    <row r="139" s="13" customFormat="1">
      <c r="A139" s="13"/>
      <c r="B139" s="243"/>
      <c r="C139" s="244"/>
      <c r="D139" s="239" t="s">
        <v>172</v>
      </c>
      <c r="E139" s="245" t="s">
        <v>19</v>
      </c>
      <c r="F139" s="246" t="s">
        <v>183</v>
      </c>
      <c r="G139" s="244"/>
      <c r="H139" s="245" t="s">
        <v>19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172</v>
      </c>
      <c r="AU139" s="252" t="s">
        <v>80</v>
      </c>
      <c r="AV139" s="13" t="s">
        <v>78</v>
      </c>
      <c r="AW139" s="13" t="s">
        <v>33</v>
      </c>
      <c r="AX139" s="13" t="s">
        <v>71</v>
      </c>
      <c r="AY139" s="252" t="s">
        <v>161</v>
      </c>
    </row>
    <row r="140" s="14" customFormat="1">
      <c r="A140" s="14"/>
      <c r="B140" s="253"/>
      <c r="C140" s="254"/>
      <c r="D140" s="239" t="s">
        <v>172</v>
      </c>
      <c r="E140" s="255" t="s">
        <v>19</v>
      </c>
      <c r="F140" s="256" t="s">
        <v>184</v>
      </c>
      <c r="G140" s="254"/>
      <c r="H140" s="257">
        <v>4184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172</v>
      </c>
      <c r="AU140" s="263" t="s">
        <v>80</v>
      </c>
      <c r="AV140" s="14" t="s">
        <v>80</v>
      </c>
      <c r="AW140" s="14" t="s">
        <v>33</v>
      </c>
      <c r="AX140" s="14" t="s">
        <v>78</v>
      </c>
      <c r="AY140" s="263" t="s">
        <v>161</v>
      </c>
    </row>
    <row r="141" s="2" customFormat="1" ht="33" customHeight="1">
      <c r="A141" s="38"/>
      <c r="B141" s="39"/>
      <c r="C141" s="226" t="s">
        <v>198</v>
      </c>
      <c r="D141" s="226" t="s">
        <v>163</v>
      </c>
      <c r="E141" s="227" t="s">
        <v>199</v>
      </c>
      <c r="F141" s="228" t="s">
        <v>200</v>
      </c>
      <c r="G141" s="229" t="s">
        <v>201</v>
      </c>
      <c r="H141" s="230">
        <v>1146</v>
      </c>
      <c r="I141" s="231"/>
      <c r="J141" s="232">
        <f>ROUND(I141*H141,2)</f>
        <v>0</v>
      </c>
      <c r="K141" s="228" t="s">
        <v>167</v>
      </c>
      <c r="L141" s="44"/>
      <c r="M141" s="233" t="s">
        <v>19</v>
      </c>
      <c r="N141" s="234" t="s">
        <v>42</v>
      </c>
      <c r="O141" s="84"/>
      <c r="P141" s="235">
        <f>O141*H141</f>
        <v>0</v>
      </c>
      <c r="Q141" s="235">
        <v>0</v>
      </c>
      <c r="R141" s="235">
        <f>Q141*H141</f>
        <v>0</v>
      </c>
      <c r="S141" s="235">
        <v>0.28999999999999998</v>
      </c>
      <c r="T141" s="236">
        <f>S141*H141</f>
        <v>332.33999999999997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168</v>
      </c>
      <c r="AT141" s="237" t="s">
        <v>163</v>
      </c>
      <c r="AU141" s="237" t="s">
        <v>80</v>
      </c>
      <c r="AY141" s="17" t="s">
        <v>161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78</v>
      </c>
      <c r="BK141" s="238">
        <f>ROUND(I141*H141,2)</f>
        <v>0</v>
      </c>
      <c r="BL141" s="17" t="s">
        <v>168</v>
      </c>
      <c r="BM141" s="237" t="s">
        <v>202</v>
      </c>
    </row>
    <row r="142" s="2" customFormat="1">
      <c r="A142" s="38"/>
      <c r="B142" s="39"/>
      <c r="C142" s="40"/>
      <c r="D142" s="239" t="s">
        <v>170</v>
      </c>
      <c r="E142" s="40"/>
      <c r="F142" s="240" t="s">
        <v>171</v>
      </c>
      <c r="G142" s="40"/>
      <c r="H142" s="40"/>
      <c r="I142" s="146"/>
      <c r="J142" s="40"/>
      <c r="K142" s="40"/>
      <c r="L142" s="44"/>
      <c r="M142" s="241"/>
      <c r="N142" s="242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170</v>
      </c>
      <c r="AU142" s="17" t="s">
        <v>80</v>
      </c>
    </row>
    <row r="143" s="13" customFormat="1">
      <c r="A143" s="13"/>
      <c r="B143" s="243"/>
      <c r="C143" s="244"/>
      <c r="D143" s="239" t="s">
        <v>172</v>
      </c>
      <c r="E143" s="245" t="s">
        <v>19</v>
      </c>
      <c r="F143" s="246" t="s">
        <v>203</v>
      </c>
      <c r="G143" s="244"/>
      <c r="H143" s="245" t="s">
        <v>19</v>
      </c>
      <c r="I143" s="247"/>
      <c r="J143" s="244"/>
      <c r="K143" s="244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172</v>
      </c>
      <c r="AU143" s="252" t="s">
        <v>80</v>
      </c>
      <c r="AV143" s="13" t="s">
        <v>78</v>
      </c>
      <c r="AW143" s="13" t="s">
        <v>33</v>
      </c>
      <c r="AX143" s="13" t="s">
        <v>71</v>
      </c>
      <c r="AY143" s="252" t="s">
        <v>161</v>
      </c>
    </row>
    <row r="144" s="14" customFormat="1">
      <c r="A144" s="14"/>
      <c r="B144" s="253"/>
      <c r="C144" s="254"/>
      <c r="D144" s="239" t="s">
        <v>172</v>
      </c>
      <c r="E144" s="255" t="s">
        <v>19</v>
      </c>
      <c r="F144" s="256" t="s">
        <v>204</v>
      </c>
      <c r="G144" s="254"/>
      <c r="H144" s="257">
        <v>526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3" t="s">
        <v>172</v>
      </c>
      <c r="AU144" s="263" t="s">
        <v>80</v>
      </c>
      <c r="AV144" s="14" t="s">
        <v>80</v>
      </c>
      <c r="AW144" s="14" t="s">
        <v>33</v>
      </c>
      <c r="AX144" s="14" t="s">
        <v>71</v>
      </c>
      <c r="AY144" s="263" t="s">
        <v>161</v>
      </c>
    </row>
    <row r="145" s="13" customFormat="1">
      <c r="A145" s="13"/>
      <c r="B145" s="243"/>
      <c r="C145" s="244"/>
      <c r="D145" s="239" t="s">
        <v>172</v>
      </c>
      <c r="E145" s="245" t="s">
        <v>19</v>
      </c>
      <c r="F145" s="246" t="s">
        <v>205</v>
      </c>
      <c r="G145" s="244"/>
      <c r="H145" s="245" t="s">
        <v>19</v>
      </c>
      <c r="I145" s="247"/>
      <c r="J145" s="244"/>
      <c r="K145" s="244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172</v>
      </c>
      <c r="AU145" s="252" t="s">
        <v>80</v>
      </c>
      <c r="AV145" s="13" t="s">
        <v>78</v>
      </c>
      <c r="AW145" s="13" t="s">
        <v>33</v>
      </c>
      <c r="AX145" s="13" t="s">
        <v>71</v>
      </c>
      <c r="AY145" s="252" t="s">
        <v>161</v>
      </c>
    </row>
    <row r="146" s="14" customFormat="1">
      <c r="A146" s="14"/>
      <c r="B146" s="253"/>
      <c r="C146" s="254"/>
      <c r="D146" s="239" t="s">
        <v>172</v>
      </c>
      <c r="E146" s="255" t="s">
        <v>19</v>
      </c>
      <c r="F146" s="256" t="s">
        <v>206</v>
      </c>
      <c r="G146" s="254"/>
      <c r="H146" s="257">
        <v>620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172</v>
      </c>
      <c r="AU146" s="263" t="s">
        <v>80</v>
      </c>
      <c r="AV146" s="14" t="s">
        <v>80</v>
      </c>
      <c r="AW146" s="14" t="s">
        <v>33</v>
      </c>
      <c r="AX146" s="14" t="s">
        <v>71</v>
      </c>
      <c r="AY146" s="263" t="s">
        <v>161</v>
      </c>
    </row>
    <row r="147" s="15" customFormat="1">
      <c r="A147" s="15"/>
      <c r="B147" s="264"/>
      <c r="C147" s="265"/>
      <c r="D147" s="239" t="s">
        <v>172</v>
      </c>
      <c r="E147" s="266" t="s">
        <v>19</v>
      </c>
      <c r="F147" s="267" t="s">
        <v>177</v>
      </c>
      <c r="G147" s="265"/>
      <c r="H147" s="268">
        <v>1146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4" t="s">
        <v>172</v>
      </c>
      <c r="AU147" s="274" t="s">
        <v>80</v>
      </c>
      <c r="AV147" s="15" t="s">
        <v>168</v>
      </c>
      <c r="AW147" s="15" t="s">
        <v>33</v>
      </c>
      <c r="AX147" s="15" t="s">
        <v>78</v>
      </c>
      <c r="AY147" s="274" t="s">
        <v>161</v>
      </c>
    </row>
    <row r="148" s="2" customFormat="1" ht="44.25" customHeight="1">
      <c r="A148" s="38"/>
      <c r="B148" s="39"/>
      <c r="C148" s="226" t="s">
        <v>207</v>
      </c>
      <c r="D148" s="226" t="s">
        <v>163</v>
      </c>
      <c r="E148" s="227" t="s">
        <v>208</v>
      </c>
      <c r="F148" s="228" t="s">
        <v>209</v>
      </c>
      <c r="G148" s="229" t="s">
        <v>210</v>
      </c>
      <c r="H148" s="230">
        <v>137.90000000000001</v>
      </c>
      <c r="I148" s="231"/>
      <c r="J148" s="232">
        <f>ROUND(I148*H148,2)</f>
        <v>0</v>
      </c>
      <c r="K148" s="228" t="s">
        <v>167</v>
      </c>
      <c r="L148" s="44"/>
      <c r="M148" s="233" t="s">
        <v>19</v>
      </c>
      <c r="N148" s="234" t="s">
        <v>42</v>
      </c>
      <c r="O148" s="84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168</v>
      </c>
      <c r="AT148" s="237" t="s">
        <v>163</v>
      </c>
      <c r="AU148" s="237" t="s">
        <v>80</v>
      </c>
      <c r="AY148" s="17" t="s">
        <v>161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78</v>
      </c>
      <c r="BK148" s="238">
        <f>ROUND(I148*H148,2)</f>
        <v>0</v>
      </c>
      <c r="BL148" s="17" t="s">
        <v>168</v>
      </c>
      <c r="BM148" s="237" t="s">
        <v>211</v>
      </c>
    </row>
    <row r="149" s="2" customFormat="1">
      <c r="A149" s="38"/>
      <c r="B149" s="39"/>
      <c r="C149" s="40"/>
      <c r="D149" s="239" t="s">
        <v>170</v>
      </c>
      <c r="E149" s="40"/>
      <c r="F149" s="240" t="s">
        <v>212</v>
      </c>
      <c r="G149" s="40"/>
      <c r="H149" s="40"/>
      <c r="I149" s="146"/>
      <c r="J149" s="40"/>
      <c r="K149" s="40"/>
      <c r="L149" s="44"/>
      <c r="M149" s="241"/>
      <c r="N149" s="242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170</v>
      </c>
      <c r="AU149" s="17" t="s">
        <v>80</v>
      </c>
    </row>
    <row r="150" s="2" customFormat="1" ht="44.25" customHeight="1">
      <c r="A150" s="38"/>
      <c r="B150" s="39"/>
      <c r="C150" s="226" t="s">
        <v>213</v>
      </c>
      <c r="D150" s="226" t="s">
        <v>163</v>
      </c>
      <c r="E150" s="227" t="s">
        <v>214</v>
      </c>
      <c r="F150" s="228" t="s">
        <v>215</v>
      </c>
      <c r="G150" s="229" t="s">
        <v>210</v>
      </c>
      <c r="H150" s="230">
        <v>1248.8</v>
      </c>
      <c r="I150" s="231"/>
      <c r="J150" s="232">
        <f>ROUND(I150*H150,2)</f>
        <v>0</v>
      </c>
      <c r="K150" s="228" t="s">
        <v>167</v>
      </c>
      <c r="L150" s="44"/>
      <c r="M150" s="233" t="s">
        <v>19</v>
      </c>
      <c r="N150" s="234" t="s">
        <v>42</v>
      </c>
      <c r="O150" s="84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168</v>
      </c>
      <c r="AT150" s="237" t="s">
        <v>163</v>
      </c>
      <c r="AU150" s="237" t="s">
        <v>80</v>
      </c>
      <c r="AY150" s="17" t="s">
        <v>161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78</v>
      </c>
      <c r="BK150" s="238">
        <f>ROUND(I150*H150,2)</f>
        <v>0</v>
      </c>
      <c r="BL150" s="17" t="s">
        <v>168</v>
      </c>
      <c r="BM150" s="237" t="s">
        <v>216</v>
      </c>
    </row>
    <row r="151" s="2" customFormat="1">
      <c r="A151" s="38"/>
      <c r="B151" s="39"/>
      <c r="C151" s="40"/>
      <c r="D151" s="239" t="s">
        <v>170</v>
      </c>
      <c r="E151" s="40"/>
      <c r="F151" s="240" t="s">
        <v>217</v>
      </c>
      <c r="G151" s="40"/>
      <c r="H151" s="40"/>
      <c r="I151" s="146"/>
      <c r="J151" s="40"/>
      <c r="K151" s="40"/>
      <c r="L151" s="44"/>
      <c r="M151" s="241"/>
      <c r="N151" s="242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170</v>
      </c>
      <c r="AU151" s="17" t="s">
        <v>80</v>
      </c>
    </row>
    <row r="152" s="2" customFormat="1" ht="44.25" customHeight="1">
      <c r="A152" s="38"/>
      <c r="B152" s="39"/>
      <c r="C152" s="226" t="s">
        <v>218</v>
      </c>
      <c r="D152" s="226" t="s">
        <v>163</v>
      </c>
      <c r="E152" s="227" t="s">
        <v>219</v>
      </c>
      <c r="F152" s="228" t="s">
        <v>220</v>
      </c>
      <c r="G152" s="229" t="s">
        <v>210</v>
      </c>
      <c r="H152" s="230">
        <v>374.63999999999999</v>
      </c>
      <c r="I152" s="231"/>
      <c r="J152" s="232">
        <f>ROUND(I152*H152,2)</f>
        <v>0</v>
      </c>
      <c r="K152" s="228" t="s">
        <v>167</v>
      </c>
      <c r="L152" s="44"/>
      <c r="M152" s="233" t="s">
        <v>19</v>
      </c>
      <c r="N152" s="234" t="s">
        <v>42</v>
      </c>
      <c r="O152" s="84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168</v>
      </c>
      <c r="AT152" s="237" t="s">
        <v>163</v>
      </c>
      <c r="AU152" s="237" t="s">
        <v>80</v>
      </c>
      <c r="AY152" s="17" t="s">
        <v>161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78</v>
      </c>
      <c r="BK152" s="238">
        <f>ROUND(I152*H152,2)</f>
        <v>0</v>
      </c>
      <c r="BL152" s="17" t="s">
        <v>168</v>
      </c>
      <c r="BM152" s="237" t="s">
        <v>221</v>
      </c>
    </row>
    <row r="153" s="2" customFormat="1">
      <c r="A153" s="38"/>
      <c r="B153" s="39"/>
      <c r="C153" s="40"/>
      <c r="D153" s="239" t="s">
        <v>170</v>
      </c>
      <c r="E153" s="40"/>
      <c r="F153" s="240" t="s">
        <v>222</v>
      </c>
      <c r="G153" s="40"/>
      <c r="H153" s="40"/>
      <c r="I153" s="146"/>
      <c r="J153" s="40"/>
      <c r="K153" s="40"/>
      <c r="L153" s="44"/>
      <c r="M153" s="241"/>
      <c r="N153" s="242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170</v>
      </c>
      <c r="AU153" s="17" t="s">
        <v>80</v>
      </c>
    </row>
    <row r="154" s="14" customFormat="1">
      <c r="A154" s="14"/>
      <c r="B154" s="253"/>
      <c r="C154" s="254"/>
      <c r="D154" s="239" t="s">
        <v>172</v>
      </c>
      <c r="E154" s="254"/>
      <c r="F154" s="256" t="s">
        <v>223</v>
      </c>
      <c r="G154" s="254"/>
      <c r="H154" s="257">
        <v>374.63999999999999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172</v>
      </c>
      <c r="AU154" s="263" t="s">
        <v>80</v>
      </c>
      <c r="AV154" s="14" t="s">
        <v>80</v>
      </c>
      <c r="AW154" s="14" t="s">
        <v>4</v>
      </c>
      <c r="AX154" s="14" t="s">
        <v>78</v>
      </c>
      <c r="AY154" s="263" t="s">
        <v>161</v>
      </c>
    </row>
    <row r="155" s="2" customFormat="1" ht="44.25" customHeight="1">
      <c r="A155" s="38"/>
      <c r="B155" s="39"/>
      <c r="C155" s="226" t="s">
        <v>224</v>
      </c>
      <c r="D155" s="226" t="s">
        <v>163</v>
      </c>
      <c r="E155" s="227" t="s">
        <v>225</v>
      </c>
      <c r="F155" s="228" t="s">
        <v>226</v>
      </c>
      <c r="G155" s="229" t="s">
        <v>210</v>
      </c>
      <c r="H155" s="230">
        <v>2.952</v>
      </c>
      <c r="I155" s="231"/>
      <c r="J155" s="232">
        <f>ROUND(I155*H155,2)</f>
        <v>0</v>
      </c>
      <c r="K155" s="228" t="s">
        <v>167</v>
      </c>
      <c r="L155" s="44"/>
      <c r="M155" s="233" t="s">
        <v>19</v>
      </c>
      <c r="N155" s="234" t="s">
        <v>42</v>
      </c>
      <c r="O155" s="84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168</v>
      </c>
      <c r="AT155" s="237" t="s">
        <v>163</v>
      </c>
      <c r="AU155" s="237" t="s">
        <v>80</v>
      </c>
      <c r="AY155" s="17" t="s">
        <v>161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78</v>
      </c>
      <c r="BK155" s="238">
        <f>ROUND(I155*H155,2)</f>
        <v>0</v>
      </c>
      <c r="BL155" s="17" t="s">
        <v>168</v>
      </c>
      <c r="BM155" s="237" t="s">
        <v>227</v>
      </c>
    </row>
    <row r="156" s="2" customFormat="1">
      <c r="A156" s="38"/>
      <c r="B156" s="39"/>
      <c r="C156" s="40"/>
      <c r="D156" s="239" t="s">
        <v>170</v>
      </c>
      <c r="E156" s="40"/>
      <c r="F156" s="240" t="s">
        <v>171</v>
      </c>
      <c r="G156" s="40"/>
      <c r="H156" s="40"/>
      <c r="I156" s="146"/>
      <c r="J156" s="40"/>
      <c r="K156" s="40"/>
      <c r="L156" s="44"/>
      <c r="M156" s="241"/>
      <c r="N156" s="242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170</v>
      </c>
      <c r="AU156" s="17" t="s">
        <v>80</v>
      </c>
    </row>
    <row r="157" s="13" customFormat="1">
      <c r="A157" s="13"/>
      <c r="B157" s="243"/>
      <c r="C157" s="244"/>
      <c r="D157" s="239" t="s">
        <v>172</v>
      </c>
      <c r="E157" s="245" t="s">
        <v>19</v>
      </c>
      <c r="F157" s="246" t="s">
        <v>228</v>
      </c>
      <c r="G157" s="244"/>
      <c r="H157" s="245" t="s">
        <v>19</v>
      </c>
      <c r="I157" s="247"/>
      <c r="J157" s="244"/>
      <c r="K157" s="244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172</v>
      </c>
      <c r="AU157" s="252" t="s">
        <v>80</v>
      </c>
      <c r="AV157" s="13" t="s">
        <v>78</v>
      </c>
      <c r="AW157" s="13" t="s">
        <v>33</v>
      </c>
      <c r="AX157" s="13" t="s">
        <v>71</v>
      </c>
      <c r="AY157" s="252" t="s">
        <v>161</v>
      </c>
    </row>
    <row r="158" s="14" customFormat="1">
      <c r="A158" s="14"/>
      <c r="B158" s="253"/>
      <c r="C158" s="254"/>
      <c r="D158" s="239" t="s">
        <v>172</v>
      </c>
      <c r="E158" s="255" t="s">
        <v>19</v>
      </c>
      <c r="F158" s="256" t="s">
        <v>229</v>
      </c>
      <c r="G158" s="254"/>
      <c r="H158" s="257">
        <v>0.90000000000000002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172</v>
      </c>
      <c r="AU158" s="263" t="s">
        <v>80</v>
      </c>
      <c r="AV158" s="14" t="s">
        <v>80</v>
      </c>
      <c r="AW158" s="14" t="s">
        <v>33</v>
      </c>
      <c r="AX158" s="14" t="s">
        <v>71</v>
      </c>
      <c r="AY158" s="263" t="s">
        <v>161</v>
      </c>
    </row>
    <row r="159" s="13" customFormat="1">
      <c r="A159" s="13"/>
      <c r="B159" s="243"/>
      <c r="C159" s="244"/>
      <c r="D159" s="239" t="s">
        <v>172</v>
      </c>
      <c r="E159" s="245" t="s">
        <v>19</v>
      </c>
      <c r="F159" s="246" t="s">
        <v>230</v>
      </c>
      <c r="G159" s="244"/>
      <c r="H159" s="245" t="s">
        <v>19</v>
      </c>
      <c r="I159" s="247"/>
      <c r="J159" s="244"/>
      <c r="K159" s="244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172</v>
      </c>
      <c r="AU159" s="252" t="s">
        <v>80</v>
      </c>
      <c r="AV159" s="13" t="s">
        <v>78</v>
      </c>
      <c r="AW159" s="13" t="s">
        <v>33</v>
      </c>
      <c r="AX159" s="13" t="s">
        <v>71</v>
      </c>
      <c r="AY159" s="252" t="s">
        <v>161</v>
      </c>
    </row>
    <row r="160" s="14" customFormat="1">
      <c r="A160" s="14"/>
      <c r="B160" s="253"/>
      <c r="C160" s="254"/>
      <c r="D160" s="239" t="s">
        <v>172</v>
      </c>
      <c r="E160" s="255" t="s">
        <v>19</v>
      </c>
      <c r="F160" s="256" t="s">
        <v>231</v>
      </c>
      <c r="G160" s="254"/>
      <c r="H160" s="257">
        <v>1.0800000000000001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172</v>
      </c>
      <c r="AU160" s="263" t="s">
        <v>80</v>
      </c>
      <c r="AV160" s="14" t="s">
        <v>80</v>
      </c>
      <c r="AW160" s="14" t="s">
        <v>33</v>
      </c>
      <c r="AX160" s="14" t="s">
        <v>71</v>
      </c>
      <c r="AY160" s="263" t="s">
        <v>161</v>
      </c>
    </row>
    <row r="161" s="13" customFormat="1">
      <c r="A161" s="13"/>
      <c r="B161" s="243"/>
      <c r="C161" s="244"/>
      <c r="D161" s="239" t="s">
        <v>172</v>
      </c>
      <c r="E161" s="245" t="s">
        <v>19</v>
      </c>
      <c r="F161" s="246" t="s">
        <v>232</v>
      </c>
      <c r="G161" s="244"/>
      <c r="H161" s="245" t="s">
        <v>19</v>
      </c>
      <c r="I161" s="247"/>
      <c r="J161" s="244"/>
      <c r="K161" s="244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172</v>
      </c>
      <c r="AU161" s="252" t="s">
        <v>80</v>
      </c>
      <c r="AV161" s="13" t="s">
        <v>78</v>
      </c>
      <c r="AW161" s="13" t="s">
        <v>33</v>
      </c>
      <c r="AX161" s="13" t="s">
        <v>71</v>
      </c>
      <c r="AY161" s="252" t="s">
        <v>161</v>
      </c>
    </row>
    <row r="162" s="14" customFormat="1">
      <c r="A162" s="14"/>
      <c r="B162" s="253"/>
      <c r="C162" s="254"/>
      <c r="D162" s="239" t="s">
        <v>172</v>
      </c>
      <c r="E162" s="255" t="s">
        <v>19</v>
      </c>
      <c r="F162" s="256" t="s">
        <v>233</v>
      </c>
      <c r="G162" s="254"/>
      <c r="H162" s="257">
        <v>0.35999999999999999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3" t="s">
        <v>172</v>
      </c>
      <c r="AU162" s="263" t="s">
        <v>80</v>
      </c>
      <c r="AV162" s="14" t="s">
        <v>80</v>
      </c>
      <c r="AW162" s="14" t="s">
        <v>33</v>
      </c>
      <c r="AX162" s="14" t="s">
        <v>71</v>
      </c>
      <c r="AY162" s="263" t="s">
        <v>161</v>
      </c>
    </row>
    <row r="163" s="13" customFormat="1">
      <c r="A163" s="13"/>
      <c r="B163" s="243"/>
      <c r="C163" s="244"/>
      <c r="D163" s="239" t="s">
        <v>172</v>
      </c>
      <c r="E163" s="245" t="s">
        <v>19</v>
      </c>
      <c r="F163" s="246" t="s">
        <v>234</v>
      </c>
      <c r="G163" s="244"/>
      <c r="H163" s="245" t="s">
        <v>19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172</v>
      </c>
      <c r="AU163" s="252" t="s">
        <v>80</v>
      </c>
      <c r="AV163" s="13" t="s">
        <v>78</v>
      </c>
      <c r="AW163" s="13" t="s">
        <v>33</v>
      </c>
      <c r="AX163" s="13" t="s">
        <v>71</v>
      </c>
      <c r="AY163" s="252" t="s">
        <v>161</v>
      </c>
    </row>
    <row r="164" s="14" customFormat="1">
      <c r="A164" s="14"/>
      <c r="B164" s="253"/>
      <c r="C164" s="254"/>
      <c r="D164" s="239" t="s">
        <v>172</v>
      </c>
      <c r="E164" s="255" t="s">
        <v>19</v>
      </c>
      <c r="F164" s="256" t="s">
        <v>235</v>
      </c>
      <c r="G164" s="254"/>
      <c r="H164" s="257">
        <v>0.57599999999999996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172</v>
      </c>
      <c r="AU164" s="263" t="s">
        <v>80</v>
      </c>
      <c r="AV164" s="14" t="s">
        <v>80</v>
      </c>
      <c r="AW164" s="14" t="s">
        <v>33</v>
      </c>
      <c r="AX164" s="14" t="s">
        <v>71</v>
      </c>
      <c r="AY164" s="263" t="s">
        <v>161</v>
      </c>
    </row>
    <row r="165" s="13" customFormat="1">
      <c r="A165" s="13"/>
      <c r="B165" s="243"/>
      <c r="C165" s="244"/>
      <c r="D165" s="239" t="s">
        <v>172</v>
      </c>
      <c r="E165" s="245" t="s">
        <v>19</v>
      </c>
      <c r="F165" s="246" t="s">
        <v>236</v>
      </c>
      <c r="G165" s="244"/>
      <c r="H165" s="245" t="s">
        <v>19</v>
      </c>
      <c r="I165" s="247"/>
      <c r="J165" s="244"/>
      <c r="K165" s="244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172</v>
      </c>
      <c r="AU165" s="252" t="s">
        <v>80</v>
      </c>
      <c r="AV165" s="13" t="s">
        <v>78</v>
      </c>
      <c r="AW165" s="13" t="s">
        <v>33</v>
      </c>
      <c r="AX165" s="13" t="s">
        <v>71</v>
      </c>
      <c r="AY165" s="252" t="s">
        <v>161</v>
      </c>
    </row>
    <row r="166" s="14" customFormat="1">
      <c r="A166" s="14"/>
      <c r="B166" s="253"/>
      <c r="C166" s="254"/>
      <c r="D166" s="239" t="s">
        <v>172</v>
      </c>
      <c r="E166" s="255" t="s">
        <v>19</v>
      </c>
      <c r="F166" s="256" t="s">
        <v>237</v>
      </c>
      <c r="G166" s="254"/>
      <c r="H166" s="257">
        <v>0.035999999999999997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172</v>
      </c>
      <c r="AU166" s="263" t="s">
        <v>80</v>
      </c>
      <c r="AV166" s="14" t="s">
        <v>80</v>
      </c>
      <c r="AW166" s="14" t="s">
        <v>33</v>
      </c>
      <c r="AX166" s="14" t="s">
        <v>71</v>
      </c>
      <c r="AY166" s="263" t="s">
        <v>161</v>
      </c>
    </row>
    <row r="167" s="15" customFormat="1">
      <c r="A167" s="15"/>
      <c r="B167" s="264"/>
      <c r="C167" s="265"/>
      <c r="D167" s="239" t="s">
        <v>172</v>
      </c>
      <c r="E167" s="266" t="s">
        <v>19</v>
      </c>
      <c r="F167" s="267" t="s">
        <v>177</v>
      </c>
      <c r="G167" s="265"/>
      <c r="H167" s="268">
        <v>2.952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4" t="s">
        <v>172</v>
      </c>
      <c r="AU167" s="274" t="s">
        <v>80</v>
      </c>
      <c r="AV167" s="15" t="s">
        <v>168</v>
      </c>
      <c r="AW167" s="15" t="s">
        <v>33</v>
      </c>
      <c r="AX167" s="15" t="s">
        <v>78</v>
      </c>
      <c r="AY167" s="274" t="s">
        <v>161</v>
      </c>
    </row>
    <row r="168" s="2" customFormat="1" ht="44.25" customHeight="1">
      <c r="A168" s="38"/>
      <c r="B168" s="39"/>
      <c r="C168" s="226" t="s">
        <v>238</v>
      </c>
      <c r="D168" s="226" t="s">
        <v>163</v>
      </c>
      <c r="E168" s="227" t="s">
        <v>239</v>
      </c>
      <c r="F168" s="228" t="s">
        <v>240</v>
      </c>
      <c r="G168" s="229" t="s">
        <v>210</v>
      </c>
      <c r="H168" s="230">
        <v>0.875</v>
      </c>
      <c r="I168" s="231"/>
      <c r="J168" s="232">
        <f>ROUND(I168*H168,2)</f>
        <v>0</v>
      </c>
      <c r="K168" s="228" t="s">
        <v>167</v>
      </c>
      <c r="L168" s="44"/>
      <c r="M168" s="233" t="s">
        <v>19</v>
      </c>
      <c r="N168" s="234" t="s">
        <v>42</v>
      </c>
      <c r="O168" s="84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168</v>
      </c>
      <c r="AT168" s="237" t="s">
        <v>163</v>
      </c>
      <c r="AU168" s="237" t="s">
        <v>80</v>
      </c>
      <c r="AY168" s="17" t="s">
        <v>161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78</v>
      </c>
      <c r="BK168" s="238">
        <f>ROUND(I168*H168,2)</f>
        <v>0</v>
      </c>
      <c r="BL168" s="17" t="s">
        <v>168</v>
      </c>
      <c r="BM168" s="237" t="s">
        <v>241</v>
      </c>
    </row>
    <row r="169" s="2" customFormat="1">
      <c r="A169" s="38"/>
      <c r="B169" s="39"/>
      <c r="C169" s="40"/>
      <c r="D169" s="239" t="s">
        <v>170</v>
      </c>
      <c r="E169" s="40"/>
      <c r="F169" s="240" t="s">
        <v>242</v>
      </c>
      <c r="G169" s="40"/>
      <c r="H169" s="40"/>
      <c r="I169" s="146"/>
      <c r="J169" s="40"/>
      <c r="K169" s="40"/>
      <c r="L169" s="44"/>
      <c r="M169" s="241"/>
      <c r="N169" s="242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170</v>
      </c>
      <c r="AU169" s="17" t="s">
        <v>80</v>
      </c>
    </row>
    <row r="170" s="14" customFormat="1">
      <c r="A170" s="14"/>
      <c r="B170" s="253"/>
      <c r="C170" s="254"/>
      <c r="D170" s="239" t="s">
        <v>172</v>
      </c>
      <c r="E170" s="254"/>
      <c r="F170" s="256" t="s">
        <v>243</v>
      </c>
      <c r="G170" s="254"/>
      <c r="H170" s="257">
        <v>0.875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172</v>
      </c>
      <c r="AU170" s="263" t="s">
        <v>80</v>
      </c>
      <c r="AV170" s="14" t="s">
        <v>80</v>
      </c>
      <c r="AW170" s="14" t="s">
        <v>4</v>
      </c>
      <c r="AX170" s="14" t="s">
        <v>78</v>
      </c>
      <c r="AY170" s="263" t="s">
        <v>161</v>
      </c>
    </row>
    <row r="171" s="2" customFormat="1" ht="33" customHeight="1">
      <c r="A171" s="38"/>
      <c r="B171" s="39"/>
      <c r="C171" s="226" t="s">
        <v>244</v>
      </c>
      <c r="D171" s="226" t="s">
        <v>163</v>
      </c>
      <c r="E171" s="227" t="s">
        <v>245</v>
      </c>
      <c r="F171" s="228" t="s">
        <v>246</v>
      </c>
      <c r="G171" s="229" t="s">
        <v>210</v>
      </c>
      <c r="H171" s="230">
        <v>69.313000000000002</v>
      </c>
      <c r="I171" s="231"/>
      <c r="J171" s="232">
        <f>ROUND(I171*H171,2)</f>
        <v>0</v>
      </c>
      <c r="K171" s="228" t="s">
        <v>167</v>
      </c>
      <c r="L171" s="44"/>
      <c r="M171" s="233" t="s">
        <v>19</v>
      </c>
      <c r="N171" s="234" t="s">
        <v>42</v>
      </c>
      <c r="O171" s="84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168</v>
      </c>
      <c r="AT171" s="237" t="s">
        <v>163</v>
      </c>
      <c r="AU171" s="237" t="s">
        <v>80</v>
      </c>
      <c r="AY171" s="17" t="s">
        <v>161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78</v>
      </c>
      <c r="BK171" s="238">
        <f>ROUND(I171*H171,2)</f>
        <v>0</v>
      </c>
      <c r="BL171" s="17" t="s">
        <v>168</v>
      </c>
      <c r="BM171" s="237" t="s">
        <v>247</v>
      </c>
    </row>
    <row r="172" s="2" customFormat="1">
      <c r="A172" s="38"/>
      <c r="B172" s="39"/>
      <c r="C172" s="40"/>
      <c r="D172" s="239" t="s">
        <v>170</v>
      </c>
      <c r="E172" s="40"/>
      <c r="F172" s="240" t="s">
        <v>171</v>
      </c>
      <c r="G172" s="40"/>
      <c r="H172" s="40"/>
      <c r="I172" s="146"/>
      <c r="J172" s="40"/>
      <c r="K172" s="40"/>
      <c r="L172" s="44"/>
      <c r="M172" s="241"/>
      <c r="N172" s="242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170</v>
      </c>
      <c r="AU172" s="17" t="s">
        <v>80</v>
      </c>
    </row>
    <row r="173" s="13" customFormat="1">
      <c r="A173" s="13"/>
      <c r="B173" s="243"/>
      <c r="C173" s="244"/>
      <c r="D173" s="239" t="s">
        <v>172</v>
      </c>
      <c r="E173" s="245" t="s">
        <v>19</v>
      </c>
      <c r="F173" s="246" t="s">
        <v>248</v>
      </c>
      <c r="G173" s="244"/>
      <c r="H173" s="245" t="s">
        <v>19</v>
      </c>
      <c r="I173" s="247"/>
      <c r="J173" s="244"/>
      <c r="K173" s="244"/>
      <c r="L173" s="248"/>
      <c r="M173" s="249"/>
      <c r="N173" s="250"/>
      <c r="O173" s="250"/>
      <c r="P173" s="250"/>
      <c r="Q173" s="250"/>
      <c r="R173" s="250"/>
      <c r="S173" s="250"/>
      <c r="T173" s="25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2" t="s">
        <v>172</v>
      </c>
      <c r="AU173" s="252" t="s">
        <v>80</v>
      </c>
      <c r="AV173" s="13" t="s">
        <v>78</v>
      </c>
      <c r="AW173" s="13" t="s">
        <v>33</v>
      </c>
      <c r="AX173" s="13" t="s">
        <v>71</v>
      </c>
      <c r="AY173" s="252" t="s">
        <v>161</v>
      </c>
    </row>
    <row r="174" s="13" customFormat="1">
      <c r="A174" s="13"/>
      <c r="B174" s="243"/>
      <c r="C174" s="244"/>
      <c r="D174" s="239" t="s">
        <v>172</v>
      </c>
      <c r="E174" s="245" t="s">
        <v>19</v>
      </c>
      <c r="F174" s="246" t="s">
        <v>249</v>
      </c>
      <c r="G174" s="244"/>
      <c r="H174" s="245" t="s">
        <v>19</v>
      </c>
      <c r="I174" s="247"/>
      <c r="J174" s="244"/>
      <c r="K174" s="244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172</v>
      </c>
      <c r="AU174" s="252" t="s">
        <v>80</v>
      </c>
      <c r="AV174" s="13" t="s">
        <v>78</v>
      </c>
      <c r="AW174" s="13" t="s">
        <v>33</v>
      </c>
      <c r="AX174" s="13" t="s">
        <v>71</v>
      </c>
      <c r="AY174" s="252" t="s">
        <v>161</v>
      </c>
    </row>
    <row r="175" s="14" customFormat="1">
      <c r="A175" s="14"/>
      <c r="B175" s="253"/>
      <c r="C175" s="254"/>
      <c r="D175" s="239" t="s">
        <v>172</v>
      </c>
      <c r="E175" s="255" t="s">
        <v>19</v>
      </c>
      <c r="F175" s="256" t="s">
        <v>250</v>
      </c>
      <c r="G175" s="254"/>
      <c r="H175" s="257">
        <v>1.1879999999999999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172</v>
      </c>
      <c r="AU175" s="263" t="s">
        <v>80</v>
      </c>
      <c r="AV175" s="14" t="s">
        <v>80</v>
      </c>
      <c r="AW175" s="14" t="s">
        <v>33</v>
      </c>
      <c r="AX175" s="14" t="s">
        <v>71</v>
      </c>
      <c r="AY175" s="263" t="s">
        <v>161</v>
      </c>
    </row>
    <row r="176" s="13" customFormat="1">
      <c r="A176" s="13"/>
      <c r="B176" s="243"/>
      <c r="C176" s="244"/>
      <c r="D176" s="239" t="s">
        <v>172</v>
      </c>
      <c r="E176" s="245" t="s">
        <v>19</v>
      </c>
      <c r="F176" s="246" t="s">
        <v>251</v>
      </c>
      <c r="G176" s="244"/>
      <c r="H176" s="245" t="s">
        <v>19</v>
      </c>
      <c r="I176" s="247"/>
      <c r="J176" s="244"/>
      <c r="K176" s="244"/>
      <c r="L176" s="248"/>
      <c r="M176" s="249"/>
      <c r="N176" s="250"/>
      <c r="O176" s="250"/>
      <c r="P176" s="250"/>
      <c r="Q176" s="250"/>
      <c r="R176" s="250"/>
      <c r="S176" s="250"/>
      <c r="T176" s="25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2" t="s">
        <v>172</v>
      </c>
      <c r="AU176" s="252" t="s">
        <v>80</v>
      </c>
      <c r="AV176" s="13" t="s">
        <v>78</v>
      </c>
      <c r="AW176" s="13" t="s">
        <v>33</v>
      </c>
      <c r="AX176" s="13" t="s">
        <v>71</v>
      </c>
      <c r="AY176" s="252" t="s">
        <v>161</v>
      </c>
    </row>
    <row r="177" s="14" customFormat="1">
      <c r="A177" s="14"/>
      <c r="B177" s="253"/>
      <c r="C177" s="254"/>
      <c r="D177" s="239" t="s">
        <v>172</v>
      </c>
      <c r="E177" s="255" t="s">
        <v>19</v>
      </c>
      <c r="F177" s="256" t="s">
        <v>252</v>
      </c>
      <c r="G177" s="254"/>
      <c r="H177" s="257">
        <v>65.625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3" t="s">
        <v>172</v>
      </c>
      <c r="AU177" s="263" t="s">
        <v>80</v>
      </c>
      <c r="AV177" s="14" t="s">
        <v>80</v>
      </c>
      <c r="AW177" s="14" t="s">
        <v>33</v>
      </c>
      <c r="AX177" s="14" t="s">
        <v>71</v>
      </c>
      <c r="AY177" s="263" t="s">
        <v>161</v>
      </c>
    </row>
    <row r="178" s="13" customFormat="1">
      <c r="A178" s="13"/>
      <c r="B178" s="243"/>
      <c r="C178" s="244"/>
      <c r="D178" s="239" t="s">
        <v>172</v>
      </c>
      <c r="E178" s="245" t="s">
        <v>19</v>
      </c>
      <c r="F178" s="246" t="s">
        <v>253</v>
      </c>
      <c r="G178" s="244"/>
      <c r="H178" s="245" t="s">
        <v>19</v>
      </c>
      <c r="I178" s="247"/>
      <c r="J178" s="244"/>
      <c r="K178" s="244"/>
      <c r="L178" s="248"/>
      <c r="M178" s="249"/>
      <c r="N178" s="250"/>
      <c r="O178" s="250"/>
      <c r="P178" s="250"/>
      <c r="Q178" s="250"/>
      <c r="R178" s="250"/>
      <c r="S178" s="250"/>
      <c r="T178" s="25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2" t="s">
        <v>172</v>
      </c>
      <c r="AU178" s="252" t="s">
        <v>80</v>
      </c>
      <c r="AV178" s="13" t="s">
        <v>78</v>
      </c>
      <c r="AW178" s="13" t="s">
        <v>33</v>
      </c>
      <c r="AX178" s="13" t="s">
        <v>71</v>
      </c>
      <c r="AY178" s="252" t="s">
        <v>161</v>
      </c>
    </row>
    <row r="179" s="14" customFormat="1">
      <c r="A179" s="14"/>
      <c r="B179" s="253"/>
      <c r="C179" s="254"/>
      <c r="D179" s="239" t="s">
        <v>172</v>
      </c>
      <c r="E179" s="255" t="s">
        <v>19</v>
      </c>
      <c r="F179" s="256" t="s">
        <v>254</v>
      </c>
      <c r="G179" s="254"/>
      <c r="H179" s="257">
        <v>1.875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3" t="s">
        <v>172</v>
      </c>
      <c r="AU179" s="263" t="s">
        <v>80</v>
      </c>
      <c r="AV179" s="14" t="s">
        <v>80</v>
      </c>
      <c r="AW179" s="14" t="s">
        <v>33</v>
      </c>
      <c r="AX179" s="14" t="s">
        <v>71</v>
      </c>
      <c r="AY179" s="263" t="s">
        <v>161</v>
      </c>
    </row>
    <row r="180" s="13" customFormat="1">
      <c r="A180" s="13"/>
      <c r="B180" s="243"/>
      <c r="C180" s="244"/>
      <c r="D180" s="239" t="s">
        <v>172</v>
      </c>
      <c r="E180" s="245" t="s">
        <v>19</v>
      </c>
      <c r="F180" s="246" t="s">
        <v>255</v>
      </c>
      <c r="G180" s="244"/>
      <c r="H180" s="245" t="s">
        <v>19</v>
      </c>
      <c r="I180" s="247"/>
      <c r="J180" s="244"/>
      <c r="K180" s="244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172</v>
      </c>
      <c r="AU180" s="252" t="s">
        <v>80</v>
      </c>
      <c r="AV180" s="13" t="s">
        <v>78</v>
      </c>
      <c r="AW180" s="13" t="s">
        <v>33</v>
      </c>
      <c r="AX180" s="13" t="s">
        <v>71</v>
      </c>
      <c r="AY180" s="252" t="s">
        <v>161</v>
      </c>
    </row>
    <row r="181" s="14" customFormat="1">
      <c r="A181" s="14"/>
      <c r="B181" s="253"/>
      <c r="C181" s="254"/>
      <c r="D181" s="239" t="s">
        <v>172</v>
      </c>
      <c r="E181" s="255" t="s">
        <v>19</v>
      </c>
      <c r="F181" s="256" t="s">
        <v>256</v>
      </c>
      <c r="G181" s="254"/>
      <c r="H181" s="257">
        <v>0.625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3" t="s">
        <v>172</v>
      </c>
      <c r="AU181" s="263" t="s">
        <v>80</v>
      </c>
      <c r="AV181" s="14" t="s">
        <v>80</v>
      </c>
      <c r="AW181" s="14" t="s">
        <v>33</v>
      </c>
      <c r="AX181" s="14" t="s">
        <v>71</v>
      </c>
      <c r="AY181" s="263" t="s">
        <v>161</v>
      </c>
    </row>
    <row r="182" s="15" customFormat="1">
      <c r="A182" s="15"/>
      <c r="B182" s="264"/>
      <c r="C182" s="265"/>
      <c r="D182" s="239" t="s">
        <v>172</v>
      </c>
      <c r="E182" s="266" t="s">
        <v>19</v>
      </c>
      <c r="F182" s="267" t="s">
        <v>177</v>
      </c>
      <c r="G182" s="265"/>
      <c r="H182" s="268">
        <v>69.313000000000002</v>
      </c>
      <c r="I182" s="269"/>
      <c r="J182" s="265"/>
      <c r="K182" s="265"/>
      <c r="L182" s="270"/>
      <c r="M182" s="271"/>
      <c r="N182" s="272"/>
      <c r="O182" s="272"/>
      <c r="P182" s="272"/>
      <c r="Q182" s="272"/>
      <c r="R182" s="272"/>
      <c r="S182" s="272"/>
      <c r="T182" s="27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4" t="s">
        <v>172</v>
      </c>
      <c r="AU182" s="274" t="s">
        <v>80</v>
      </c>
      <c r="AV182" s="15" t="s">
        <v>168</v>
      </c>
      <c r="AW182" s="15" t="s">
        <v>33</v>
      </c>
      <c r="AX182" s="15" t="s">
        <v>78</v>
      </c>
      <c r="AY182" s="274" t="s">
        <v>161</v>
      </c>
    </row>
    <row r="183" s="2" customFormat="1" ht="44.25" customHeight="1">
      <c r="A183" s="38"/>
      <c r="B183" s="39"/>
      <c r="C183" s="226" t="s">
        <v>257</v>
      </c>
      <c r="D183" s="226" t="s">
        <v>163</v>
      </c>
      <c r="E183" s="227" t="s">
        <v>258</v>
      </c>
      <c r="F183" s="228" t="s">
        <v>259</v>
      </c>
      <c r="G183" s="229" t="s">
        <v>210</v>
      </c>
      <c r="H183" s="230">
        <v>20.794</v>
      </c>
      <c r="I183" s="231"/>
      <c r="J183" s="232">
        <f>ROUND(I183*H183,2)</f>
        <v>0</v>
      </c>
      <c r="K183" s="228" t="s">
        <v>167</v>
      </c>
      <c r="L183" s="44"/>
      <c r="M183" s="233" t="s">
        <v>19</v>
      </c>
      <c r="N183" s="234" t="s">
        <v>42</v>
      </c>
      <c r="O183" s="84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168</v>
      </c>
      <c r="AT183" s="237" t="s">
        <v>163</v>
      </c>
      <c r="AU183" s="237" t="s">
        <v>80</v>
      </c>
      <c r="AY183" s="17" t="s">
        <v>161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78</v>
      </c>
      <c r="BK183" s="238">
        <f>ROUND(I183*H183,2)</f>
        <v>0</v>
      </c>
      <c r="BL183" s="17" t="s">
        <v>168</v>
      </c>
      <c r="BM183" s="237" t="s">
        <v>260</v>
      </c>
    </row>
    <row r="184" s="2" customFormat="1">
      <c r="A184" s="38"/>
      <c r="B184" s="39"/>
      <c r="C184" s="40"/>
      <c r="D184" s="239" t="s">
        <v>170</v>
      </c>
      <c r="E184" s="40"/>
      <c r="F184" s="240" t="s">
        <v>242</v>
      </c>
      <c r="G184" s="40"/>
      <c r="H184" s="40"/>
      <c r="I184" s="146"/>
      <c r="J184" s="40"/>
      <c r="K184" s="40"/>
      <c r="L184" s="44"/>
      <c r="M184" s="241"/>
      <c r="N184" s="242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170</v>
      </c>
      <c r="AU184" s="17" t="s">
        <v>80</v>
      </c>
    </row>
    <row r="185" s="14" customFormat="1">
      <c r="A185" s="14"/>
      <c r="B185" s="253"/>
      <c r="C185" s="254"/>
      <c r="D185" s="239" t="s">
        <v>172</v>
      </c>
      <c r="E185" s="254"/>
      <c r="F185" s="256" t="s">
        <v>261</v>
      </c>
      <c r="G185" s="254"/>
      <c r="H185" s="257">
        <v>20.794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3" t="s">
        <v>172</v>
      </c>
      <c r="AU185" s="263" t="s">
        <v>80</v>
      </c>
      <c r="AV185" s="14" t="s">
        <v>80</v>
      </c>
      <c r="AW185" s="14" t="s">
        <v>4</v>
      </c>
      <c r="AX185" s="14" t="s">
        <v>78</v>
      </c>
      <c r="AY185" s="263" t="s">
        <v>161</v>
      </c>
    </row>
    <row r="186" s="2" customFormat="1" ht="44.25" customHeight="1">
      <c r="A186" s="38"/>
      <c r="B186" s="39"/>
      <c r="C186" s="226" t="s">
        <v>262</v>
      </c>
      <c r="D186" s="226" t="s">
        <v>163</v>
      </c>
      <c r="E186" s="227" t="s">
        <v>263</v>
      </c>
      <c r="F186" s="228" t="s">
        <v>264</v>
      </c>
      <c r="G186" s="229" t="s">
        <v>210</v>
      </c>
      <c r="H186" s="230">
        <v>607.42899999999997</v>
      </c>
      <c r="I186" s="231"/>
      <c r="J186" s="232">
        <f>ROUND(I186*H186,2)</f>
        <v>0</v>
      </c>
      <c r="K186" s="228" t="s">
        <v>167</v>
      </c>
      <c r="L186" s="44"/>
      <c r="M186" s="233" t="s">
        <v>19</v>
      </c>
      <c r="N186" s="234" t="s">
        <v>42</v>
      </c>
      <c r="O186" s="84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168</v>
      </c>
      <c r="AT186" s="237" t="s">
        <v>163</v>
      </c>
      <c r="AU186" s="237" t="s">
        <v>80</v>
      </c>
      <c r="AY186" s="17" t="s">
        <v>161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78</v>
      </c>
      <c r="BK186" s="238">
        <f>ROUND(I186*H186,2)</f>
        <v>0</v>
      </c>
      <c r="BL186" s="17" t="s">
        <v>168</v>
      </c>
      <c r="BM186" s="237" t="s">
        <v>265</v>
      </c>
    </row>
    <row r="187" s="2" customFormat="1">
      <c r="A187" s="38"/>
      <c r="B187" s="39"/>
      <c r="C187" s="40"/>
      <c r="D187" s="239" t="s">
        <v>170</v>
      </c>
      <c r="E187" s="40"/>
      <c r="F187" s="240" t="s">
        <v>266</v>
      </c>
      <c r="G187" s="40"/>
      <c r="H187" s="40"/>
      <c r="I187" s="146"/>
      <c r="J187" s="40"/>
      <c r="K187" s="40"/>
      <c r="L187" s="44"/>
      <c r="M187" s="241"/>
      <c r="N187" s="242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170</v>
      </c>
      <c r="AU187" s="17" t="s">
        <v>80</v>
      </c>
    </row>
    <row r="188" s="13" customFormat="1">
      <c r="A188" s="13"/>
      <c r="B188" s="243"/>
      <c r="C188" s="244"/>
      <c r="D188" s="239" t="s">
        <v>172</v>
      </c>
      <c r="E188" s="245" t="s">
        <v>19</v>
      </c>
      <c r="F188" s="246" t="s">
        <v>267</v>
      </c>
      <c r="G188" s="244"/>
      <c r="H188" s="245" t="s">
        <v>19</v>
      </c>
      <c r="I188" s="247"/>
      <c r="J188" s="244"/>
      <c r="K188" s="244"/>
      <c r="L188" s="248"/>
      <c r="M188" s="249"/>
      <c r="N188" s="250"/>
      <c r="O188" s="250"/>
      <c r="P188" s="250"/>
      <c r="Q188" s="250"/>
      <c r="R188" s="250"/>
      <c r="S188" s="250"/>
      <c r="T188" s="25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2" t="s">
        <v>172</v>
      </c>
      <c r="AU188" s="252" t="s">
        <v>80</v>
      </c>
      <c r="AV188" s="13" t="s">
        <v>78</v>
      </c>
      <c r="AW188" s="13" t="s">
        <v>33</v>
      </c>
      <c r="AX188" s="13" t="s">
        <v>71</v>
      </c>
      <c r="AY188" s="252" t="s">
        <v>161</v>
      </c>
    </row>
    <row r="189" s="14" customFormat="1">
      <c r="A189" s="14"/>
      <c r="B189" s="253"/>
      <c r="C189" s="254"/>
      <c r="D189" s="239" t="s">
        <v>172</v>
      </c>
      <c r="E189" s="255" t="s">
        <v>19</v>
      </c>
      <c r="F189" s="256" t="s">
        <v>268</v>
      </c>
      <c r="G189" s="254"/>
      <c r="H189" s="257">
        <v>1321.029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3" t="s">
        <v>172</v>
      </c>
      <c r="AU189" s="263" t="s">
        <v>80</v>
      </c>
      <c r="AV189" s="14" t="s">
        <v>80</v>
      </c>
      <c r="AW189" s="14" t="s">
        <v>33</v>
      </c>
      <c r="AX189" s="14" t="s">
        <v>71</v>
      </c>
      <c r="AY189" s="263" t="s">
        <v>161</v>
      </c>
    </row>
    <row r="190" s="13" customFormat="1">
      <c r="A190" s="13"/>
      <c r="B190" s="243"/>
      <c r="C190" s="244"/>
      <c r="D190" s="239" t="s">
        <v>172</v>
      </c>
      <c r="E190" s="245" t="s">
        <v>19</v>
      </c>
      <c r="F190" s="246" t="s">
        <v>269</v>
      </c>
      <c r="G190" s="244"/>
      <c r="H190" s="245" t="s">
        <v>19</v>
      </c>
      <c r="I190" s="247"/>
      <c r="J190" s="244"/>
      <c r="K190" s="244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172</v>
      </c>
      <c r="AU190" s="252" t="s">
        <v>80</v>
      </c>
      <c r="AV190" s="13" t="s">
        <v>78</v>
      </c>
      <c r="AW190" s="13" t="s">
        <v>33</v>
      </c>
      <c r="AX190" s="13" t="s">
        <v>71</v>
      </c>
      <c r="AY190" s="252" t="s">
        <v>161</v>
      </c>
    </row>
    <row r="191" s="14" customFormat="1">
      <c r="A191" s="14"/>
      <c r="B191" s="253"/>
      <c r="C191" s="254"/>
      <c r="D191" s="239" t="s">
        <v>172</v>
      </c>
      <c r="E191" s="255" t="s">
        <v>19</v>
      </c>
      <c r="F191" s="256" t="s">
        <v>270</v>
      </c>
      <c r="G191" s="254"/>
      <c r="H191" s="257">
        <v>-713.60000000000002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3" t="s">
        <v>172</v>
      </c>
      <c r="AU191" s="263" t="s">
        <v>80</v>
      </c>
      <c r="AV191" s="14" t="s">
        <v>80</v>
      </c>
      <c r="AW191" s="14" t="s">
        <v>33</v>
      </c>
      <c r="AX191" s="14" t="s">
        <v>71</v>
      </c>
      <c r="AY191" s="263" t="s">
        <v>161</v>
      </c>
    </row>
    <row r="192" s="15" customFormat="1">
      <c r="A192" s="15"/>
      <c r="B192" s="264"/>
      <c r="C192" s="265"/>
      <c r="D192" s="239" t="s">
        <v>172</v>
      </c>
      <c r="E192" s="266" t="s">
        <v>19</v>
      </c>
      <c r="F192" s="267" t="s">
        <v>177</v>
      </c>
      <c r="G192" s="265"/>
      <c r="H192" s="268">
        <v>607.42899999999997</v>
      </c>
      <c r="I192" s="269"/>
      <c r="J192" s="265"/>
      <c r="K192" s="265"/>
      <c r="L192" s="270"/>
      <c r="M192" s="271"/>
      <c r="N192" s="272"/>
      <c r="O192" s="272"/>
      <c r="P192" s="272"/>
      <c r="Q192" s="272"/>
      <c r="R192" s="272"/>
      <c r="S192" s="272"/>
      <c r="T192" s="27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4" t="s">
        <v>172</v>
      </c>
      <c r="AU192" s="274" t="s">
        <v>80</v>
      </c>
      <c r="AV192" s="15" t="s">
        <v>168</v>
      </c>
      <c r="AW192" s="15" t="s">
        <v>33</v>
      </c>
      <c r="AX192" s="15" t="s">
        <v>78</v>
      </c>
      <c r="AY192" s="274" t="s">
        <v>161</v>
      </c>
    </row>
    <row r="193" s="2" customFormat="1" ht="55.5" customHeight="1">
      <c r="A193" s="38"/>
      <c r="B193" s="39"/>
      <c r="C193" s="226" t="s">
        <v>8</v>
      </c>
      <c r="D193" s="226" t="s">
        <v>163</v>
      </c>
      <c r="E193" s="227" t="s">
        <v>271</v>
      </c>
      <c r="F193" s="228" t="s">
        <v>272</v>
      </c>
      <c r="G193" s="229" t="s">
        <v>210</v>
      </c>
      <c r="H193" s="230">
        <v>6074.29</v>
      </c>
      <c r="I193" s="231"/>
      <c r="J193" s="232">
        <f>ROUND(I193*H193,2)</f>
        <v>0</v>
      </c>
      <c r="K193" s="228" t="s">
        <v>167</v>
      </c>
      <c r="L193" s="44"/>
      <c r="M193" s="233" t="s">
        <v>19</v>
      </c>
      <c r="N193" s="234" t="s">
        <v>42</v>
      </c>
      <c r="O193" s="84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168</v>
      </c>
      <c r="AT193" s="237" t="s">
        <v>163</v>
      </c>
      <c r="AU193" s="237" t="s">
        <v>80</v>
      </c>
      <c r="AY193" s="17" t="s">
        <v>161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78</v>
      </c>
      <c r="BK193" s="238">
        <f>ROUND(I193*H193,2)</f>
        <v>0</v>
      </c>
      <c r="BL193" s="17" t="s">
        <v>168</v>
      </c>
      <c r="BM193" s="237" t="s">
        <v>273</v>
      </c>
    </row>
    <row r="194" s="2" customFormat="1">
      <c r="A194" s="38"/>
      <c r="B194" s="39"/>
      <c r="C194" s="40"/>
      <c r="D194" s="239" t="s">
        <v>170</v>
      </c>
      <c r="E194" s="40"/>
      <c r="F194" s="240" t="s">
        <v>274</v>
      </c>
      <c r="G194" s="40"/>
      <c r="H194" s="40"/>
      <c r="I194" s="146"/>
      <c r="J194" s="40"/>
      <c r="K194" s="40"/>
      <c r="L194" s="44"/>
      <c r="M194" s="241"/>
      <c r="N194" s="242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170</v>
      </c>
      <c r="AU194" s="17" t="s">
        <v>80</v>
      </c>
    </row>
    <row r="195" s="14" customFormat="1">
      <c r="A195" s="14"/>
      <c r="B195" s="253"/>
      <c r="C195" s="254"/>
      <c r="D195" s="239" t="s">
        <v>172</v>
      </c>
      <c r="E195" s="254"/>
      <c r="F195" s="256" t="s">
        <v>275</v>
      </c>
      <c r="G195" s="254"/>
      <c r="H195" s="257">
        <v>6074.29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3" t="s">
        <v>172</v>
      </c>
      <c r="AU195" s="263" t="s">
        <v>80</v>
      </c>
      <c r="AV195" s="14" t="s">
        <v>80</v>
      </c>
      <c r="AW195" s="14" t="s">
        <v>4</v>
      </c>
      <c r="AX195" s="14" t="s">
        <v>78</v>
      </c>
      <c r="AY195" s="263" t="s">
        <v>161</v>
      </c>
    </row>
    <row r="196" s="2" customFormat="1" ht="33" customHeight="1">
      <c r="A196" s="38"/>
      <c r="B196" s="39"/>
      <c r="C196" s="226" t="s">
        <v>276</v>
      </c>
      <c r="D196" s="226" t="s">
        <v>163</v>
      </c>
      <c r="E196" s="227" t="s">
        <v>277</v>
      </c>
      <c r="F196" s="228" t="s">
        <v>278</v>
      </c>
      <c r="G196" s="229" t="s">
        <v>210</v>
      </c>
      <c r="H196" s="230">
        <v>607.42899999999997</v>
      </c>
      <c r="I196" s="231"/>
      <c r="J196" s="232">
        <f>ROUND(I196*H196,2)</f>
        <v>0</v>
      </c>
      <c r="K196" s="228" t="s">
        <v>167</v>
      </c>
      <c r="L196" s="44"/>
      <c r="M196" s="233" t="s">
        <v>19</v>
      </c>
      <c r="N196" s="234" t="s">
        <v>42</v>
      </c>
      <c r="O196" s="84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168</v>
      </c>
      <c r="AT196" s="237" t="s">
        <v>163</v>
      </c>
      <c r="AU196" s="237" t="s">
        <v>80</v>
      </c>
      <c r="AY196" s="17" t="s">
        <v>161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78</v>
      </c>
      <c r="BK196" s="238">
        <f>ROUND(I196*H196,2)</f>
        <v>0</v>
      </c>
      <c r="BL196" s="17" t="s">
        <v>168</v>
      </c>
      <c r="BM196" s="237" t="s">
        <v>279</v>
      </c>
    </row>
    <row r="197" s="2" customFormat="1" ht="16.5" customHeight="1">
      <c r="A197" s="38"/>
      <c r="B197" s="39"/>
      <c r="C197" s="226" t="s">
        <v>280</v>
      </c>
      <c r="D197" s="226" t="s">
        <v>163</v>
      </c>
      <c r="E197" s="227" t="s">
        <v>281</v>
      </c>
      <c r="F197" s="228" t="s">
        <v>282</v>
      </c>
      <c r="G197" s="229" t="s">
        <v>210</v>
      </c>
      <c r="H197" s="230">
        <v>607.42899999999997</v>
      </c>
      <c r="I197" s="231"/>
      <c r="J197" s="232">
        <f>ROUND(I197*H197,2)</f>
        <v>0</v>
      </c>
      <c r="K197" s="228" t="s">
        <v>167</v>
      </c>
      <c r="L197" s="44"/>
      <c r="M197" s="233" t="s">
        <v>19</v>
      </c>
      <c r="N197" s="234" t="s">
        <v>42</v>
      </c>
      <c r="O197" s="84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168</v>
      </c>
      <c r="AT197" s="237" t="s">
        <v>163</v>
      </c>
      <c r="AU197" s="237" t="s">
        <v>80</v>
      </c>
      <c r="AY197" s="17" t="s">
        <v>161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78</v>
      </c>
      <c r="BK197" s="238">
        <f>ROUND(I197*H197,2)</f>
        <v>0</v>
      </c>
      <c r="BL197" s="17" t="s">
        <v>168</v>
      </c>
      <c r="BM197" s="237" t="s">
        <v>283</v>
      </c>
    </row>
    <row r="198" s="2" customFormat="1" ht="33" customHeight="1">
      <c r="A198" s="38"/>
      <c r="B198" s="39"/>
      <c r="C198" s="226" t="s">
        <v>284</v>
      </c>
      <c r="D198" s="226" t="s">
        <v>163</v>
      </c>
      <c r="E198" s="227" t="s">
        <v>285</v>
      </c>
      <c r="F198" s="228" t="s">
        <v>286</v>
      </c>
      <c r="G198" s="229" t="s">
        <v>287</v>
      </c>
      <c r="H198" s="230">
        <v>1199.672</v>
      </c>
      <c r="I198" s="231"/>
      <c r="J198" s="232">
        <f>ROUND(I198*H198,2)</f>
        <v>0</v>
      </c>
      <c r="K198" s="228" t="s">
        <v>167</v>
      </c>
      <c r="L198" s="44"/>
      <c r="M198" s="233" t="s">
        <v>19</v>
      </c>
      <c r="N198" s="234" t="s">
        <v>42</v>
      </c>
      <c r="O198" s="84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168</v>
      </c>
      <c r="AT198" s="237" t="s">
        <v>163</v>
      </c>
      <c r="AU198" s="237" t="s">
        <v>80</v>
      </c>
      <c r="AY198" s="17" t="s">
        <v>161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78</v>
      </c>
      <c r="BK198" s="238">
        <f>ROUND(I198*H198,2)</f>
        <v>0</v>
      </c>
      <c r="BL198" s="17" t="s">
        <v>168</v>
      </c>
      <c r="BM198" s="237" t="s">
        <v>288</v>
      </c>
    </row>
    <row r="199" s="14" customFormat="1">
      <c r="A199" s="14"/>
      <c r="B199" s="253"/>
      <c r="C199" s="254"/>
      <c r="D199" s="239" t="s">
        <v>172</v>
      </c>
      <c r="E199" s="255" t="s">
        <v>19</v>
      </c>
      <c r="F199" s="256" t="s">
        <v>289</v>
      </c>
      <c r="G199" s="254"/>
      <c r="H199" s="257">
        <v>1199.672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3" t="s">
        <v>172</v>
      </c>
      <c r="AU199" s="263" t="s">
        <v>80</v>
      </c>
      <c r="AV199" s="14" t="s">
        <v>80</v>
      </c>
      <c r="AW199" s="14" t="s">
        <v>33</v>
      </c>
      <c r="AX199" s="14" t="s">
        <v>78</v>
      </c>
      <c r="AY199" s="263" t="s">
        <v>161</v>
      </c>
    </row>
    <row r="200" s="2" customFormat="1" ht="33" customHeight="1">
      <c r="A200" s="38"/>
      <c r="B200" s="39"/>
      <c r="C200" s="226" t="s">
        <v>290</v>
      </c>
      <c r="D200" s="226" t="s">
        <v>163</v>
      </c>
      <c r="E200" s="227" t="s">
        <v>291</v>
      </c>
      <c r="F200" s="228" t="s">
        <v>292</v>
      </c>
      <c r="G200" s="229" t="s">
        <v>210</v>
      </c>
      <c r="H200" s="230">
        <v>713.60000000000002</v>
      </c>
      <c r="I200" s="231"/>
      <c r="J200" s="232">
        <f>ROUND(I200*H200,2)</f>
        <v>0</v>
      </c>
      <c r="K200" s="228" t="s">
        <v>167</v>
      </c>
      <c r="L200" s="44"/>
      <c r="M200" s="233" t="s">
        <v>19</v>
      </c>
      <c r="N200" s="234" t="s">
        <v>42</v>
      </c>
      <c r="O200" s="84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168</v>
      </c>
      <c r="AT200" s="237" t="s">
        <v>163</v>
      </c>
      <c r="AU200" s="237" t="s">
        <v>80</v>
      </c>
      <c r="AY200" s="17" t="s">
        <v>161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78</v>
      </c>
      <c r="BK200" s="238">
        <f>ROUND(I200*H200,2)</f>
        <v>0</v>
      </c>
      <c r="BL200" s="17" t="s">
        <v>168</v>
      </c>
      <c r="BM200" s="237" t="s">
        <v>293</v>
      </c>
    </row>
    <row r="201" s="2" customFormat="1">
      <c r="A201" s="38"/>
      <c r="B201" s="39"/>
      <c r="C201" s="40"/>
      <c r="D201" s="239" t="s">
        <v>170</v>
      </c>
      <c r="E201" s="40"/>
      <c r="F201" s="240" t="s">
        <v>217</v>
      </c>
      <c r="G201" s="40"/>
      <c r="H201" s="40"/>
      <c r="I201" s="146"/>
      <c r="J201" s="40"/>
      <c r="K201" s="40"/>
      <c r="L201" s="44"/>
      <c r="M201" s="241"/>
      <c r="N201" s="242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170</v>
      </c>
      <c r="AU201" s="17" t="s">
        <v>80</v>
      </c>
    </row>
    <row r="202" s="13" customFormat="1">
      <c r="A202" s="13"/>
      <c r="B202" s="243"/>
      <c r="C202" s="244"/>
      <c r="D202" s="239" t="s">
        <v>172</v>
      </c>
      <c r="E202" s="245" t="s">
        <v>19</v>
      </c>
      <c r="F202" s="246" t="s">
        <v>294</v>
      </c>
      <c r="G202" s="244"/>
      <c r="H202" s="245" t="s">
        <v>19</v>
      </c>
      <c r="I202" s="247"/>
      <c r="J202" s="244"/>
      <c r="K202" s="244"/>
      <c r="L202" s="248"/>
      <c r="M202" s="249"/>
      <c r="N202" s="250"/>
      <c r="O202" s="250"/>
      <c r="P202" s="250"/>
      <c r="Q202" s="250"/>
      <c r="R202" s="250"/>
      <c r="S202" s="250"/>
      <c r="T202" s="25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2" t="s">
        <v>172</v>
      </c>
      <c r="AU202" s="252" t="s">
        <v>80</v>
      </c>
      <c r="AV202" s="13" t="s">
        <v>78</v>
      </c>
      <c r="AW202" s="13" t="s">
        <v>33</v>
      </c>
      <c r="AX202" s="13" t="s">
        <v>71</v>
      </c>
      <c r="AY202" s="252" t="s">
        <v>161</v>
      </c>
    </row>
    <row r="203" s="14" customFormat="1">
      <c r="A203" s="14"/>
      <c r="B203" s="253"/>
      <c r="C203" s="254"/>
      <c r="D203" s="239" t="s">
        <v>172</v>
      </c>
      <c r="E203" s="255" t="s">
        <v>19</v>
      </c>
      <c r="F203" s="256" t="s">
        <v>295</v>
      </c>
      <c r="G203" s="254"/>
      <c r="H203" s="257">
        <v>713.60000000000002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3" t="s">
        <v>172</v>
      </c>
      <c r="AU203" s="263" t="s">
        <v>80</v>
      </c>
      <c r="AV203" s="14" t="s">
        <v>80</v>
      </c>
      <c r="AW203" s="14" t="s">
        <v>33</v>
      </c>
      <c r="AX203" s="14" t="s">
        <v>78</v>
      </c>
      <c r="AY203" s="263" t="s">
        <v>161</v>
      </c>
    </row>
    <row r="204" s="2" customFormat="1" ht="55.5" customHeight="1">
      <c r="A204" s="38"/>
      <c r="B204" s="39"/>
      <c r="C204" s="226" t="s">
        <v>296</v>
      </c>
      <c r="D204" s="226" t="s">
        <v>163</v>
      </c>
      <c r="E204" s="227" t="s">
        <v>297</v>
      </c>
      <c r="F204" s="228" t="s">
        <v>298</v>
      </c>
      <c r="G204" s="229" t="s">
        <v>210</v>
      </c>
      <c r="H204" s="230">
        <v>535.43600000000004</v>
      </c>
      <c r="I204" s="231"/>
      <c r="J204" s="232">
        <f>ROUND(I204*H204,2)</f>
        <v>0</v>
      </c>
      <c r="K204" s="228" t="s">
        <v>167</v>
      </c>
      <c r="L204" s="44"/>
      <c r="M204" s="233" t="s">
        <v>19</v>
      </c>
      <c r="N204" s="234" t="s">
        <v>42</v>
      </c>
      <c r="O204" s="84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168</v>
      </c>
      <c r="AT204" s="237" t="s">
        <v>163</v>
      </c>
      <c r="AU204" s="237" t="s">
        <v>80</v>
      </c>
      <c r="AY204" s="17" t="s">
        <v>161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78</v>
      </c>
      <c r="BK204" s="238">
        <f>ROUND(I204*H204,2)</f>
        <v>0</v>
      </c>
      <c r="BL204" s="17" t="s">
        <v>168</v>
      </c>
      <c r="BM204" s="237" t="s">
        <v>299</v>
      </c>
    </row>
    <row r="205" s="2" customFormat="1">
      <c r="A205" s="38"/>
      <c r="B205" s="39"/>
      <c r="C205" s="40"/>
      <c r="D205" s="239" t="s">
        <v>170</v>
      </c>
      <c r="E205" s="40"/>
      <c r="F205" s="240" t="s">
        <v>300</v>
      </c>
      <c r="G205" s="40"/>
      <c r="H205" s="40"/>
      <c r="I205" s="146"/>
      <c r="J205" s="40"/>
      <c r="K205" s="40"/>
      <c r="L205" s="44"/>
      <c r="M205" s="241"/>
      <c r="N205" s="242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170</v>
      </c>
      <c r="AU205" s="17" t="s">
        <v>80</v>
      </c>
    </row>
    <row r="206" s="13" customFormat="1">
      <c r="A206" s="13"/>
      <c r="B206" s="243"/>
      <c r="C206" s="244"/>
      <c r="D206" s="239" t="s">
        <v>172</v>
      </c>
      <c r="E206" s="245" t="s">
        <v>19</v>
      </c>
      <c r="F206" s="246" t="s">
        <v>301</v>
      </c>
      <c r="G206" s="244"/>
      <c r="H206" s="245" t="s">
        <v>19</v>
      </c>
      <c r="I206" s="247"/>
      <c r="J206" s="244"/>
      <c r="K206" s="244"/>
      <c r="L206" s="248"/>
      <c r="M206" s="249"/>
      <c r="N206" s="250"/>
      <c r="O206" s="250"/>
      <c r="P206" s="250"/>
      <c r="Q206" s="250"/>
      <c r="R206" s="250"/>
      <c r="S206" s="250"/>
      <c r="T206" s="25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2" t="s">
        <v>172</v>
      </c>
      <c r="AU206" s="252" t="s">
        <v>80</v>
      </c>
      <c r="AV206" s="13" t="s">
        <v>78</v>
      </c>
      <c r="AW206" s="13" t="s">
        <v>33</v>
      </c>
      <c r="AX206" s="13" t="s">
        <v>71</v>
      </c>
      <c r="AY206" s="252" t="s">
        <v>161</v>
      </c>
    </row>
    <row r="207" s="14" customFormat="1">
      <c r="A207" s="14"/>
      <c r="B207" s="253"/>
      <c r="C207" s="254"/>
      <c r="D207" s="239" t="s">
        <v>172</v>
      </c>
      <c r="E207" s="255" t="s">
        <v>19</v>
      </c>
      <c r="F207" s="256" t="s">
        <v>302</v>
      </c>
      <c r="G207" s="254"/>
      <c r="H207" s="257">
        <v>535.20000000000005</v>
      </c>
      <c r="I207" s="258"/>
      <c r="J207" s="254"/>
      <c r="K207" s="254"/>
      <c r="L207" s="259"/>
      <c r="M207" s="260"/>
      <c r="N207" s="261"/>
      <c r="O207" s="261"/>
      <c r="P207" s="261"/>
      <c r="Q207" s="261"/>
      <c r="R207" s="261"/>
      <c r="S207" s="261"/>
      <c r="T207" s="26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3" t="s">
        <v>172</v>
      </c>
      <c r="AU207" s="263" t="s">
        <v>80</v>
      </c>
      <c r="AV207" s="14" t="s">
        <v>80</v>
      </c>
      <c r="AW207" s="14" t="s">
        <v>33</v>
      </c>
      <c r="AX207" s="14" t="s">
        <v>71</v>
      </c>
      <c r="AY207" s="263" t="s">
        <v>161</v>
      </c>
    </row>
    <row r="208" s="13" customFormat="1">
      <c r="A208" s="13"/>
      <c r="B208" s="243"/>
      <c r="C208" s="244"/>
      <c r="D208" s="239" t="s">
        <v>172</v>
      </c>
      <c r="E208" s="245" t="s">
        <v>19</v>
      </c>
      <c r="F208" s="246" t="s">
        <v>303</v>
      </c>
      <c r="G208" s="244"/>
      <c r="H208" s="245" t="s">
        <v>19</v>
      </c>
      <c r="I208" s="247"/>
      <c r="J208" s="244"/>
      <c r="K208" s="244"/>
      <c r="L208" s="248"/>
      <c r="M208" s="249"/>
      <c r="N208" s="250"/>
      <c r="O208" s="250"/>
      <c r="P208" s="250"/>
      <c r="Q208" s="250"/>
      <c r="R208" s="250"/>
      <c r="S208" s="250"/>
      <c r="T208" s="25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2" t="s">
        <v>172</v>
      </c>
      <c r="AU208" s="252" t="s">
        <v>80</v>
      </c>
      <c r="AV208" s="13" t="s">
        <v>78</v>
      </c>
      <c r="AW208" s="13" t="s">
        <v>33</v>
      </c>
      <c r="AX208" s="13" t="s">
        <v>71</v>
      </c>
      <c r="AY208" s="252" t="s">
        <v>161</v>
      </c>
    </row>
    <row r="209" s="14" customFormat="1">
      <c r="A209" s="14"/>
      <c r="B209" s="253"/>
      <c r="C209" s="254"/>
      <c r="D209" s="239" t="s">
        <v>172</v>
      </c>
      <c r="E209" s="255" t="s">
        <v>19</v>
      </c>
      <c r="F209" s="256" t="s">
        <v>304</v>
      </c>
      <c r="G209" s="254"/>
      <c r="H209" s="257">
        <v>0.23599999999999999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3" t="s">
        <v>172</v>
      </c>
      <c r="AU209" s="263" t="s">
        <v>80</v>
      </c>
      <c r="AV209" s="14" t="s">
        <v>80</v>
      </c>
      <c r="AW209" s="14" t="s">
        <v>33</v>
      </c>
      <c r="AX209" s="14" t="s">
        <v>71</v>
      </c>
      <c r="AY209" s="263" t="s">
        <v>161</v>
      </c>
    </row>
    <row r="210" s="15" customFormat="1">
      <c r="A210" s="15"/>
      <c r="B210" s="264"/>
      <c r="C210" s="265"/>
      <c r="D210" s="239" t="s">
        <v>172</v>
      </c>
      <c r="E210" s="266" t="s">
        <v>19</v>
      </c>
      <c r="F210" s="267" t="s">
        <v>177</v>
      </c>
      <c r="G210" s="265"/>
      <c r="H210" s="268">
        <v>535.43600000000004</v>
      </c>
      <c r="I210" s="269"/>
      <c r="J210" s="265"/>
      <c r="K210" s="265"/>
      <c r="L210" s="270"/>
      <c r="M210" s="271"/>
      <c r="N210" s="272"/>
      <c r="O210" s="272"/>
      <c r="P210" s="272"/>
      <c r="Q210" s="272"/>
      <c r="R210" s="272"/>
      <c r="S210" s="272"/>
      <c r="T210" s="27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4" t="s">
        <v>172</v>
      </c>
      <c r="AU210" s="274" t="s">
        <v>80</v>
      </c>
      <c r="AV210" s="15" t="s">
        <v>168</v>
      </c>
      <c r="AW210" s="15" t="s">
        <v>33</v>
      </c>
      <c r="AX210" s="15" t="s">
        <v>78</v>
      </c>
      <c r="AY210" s="274" t="s">
        <v>161</v>
      </c>
    </row>
    <row r="211" s="2" customFormat="1" ht="16.5" customHeight="1">
      <c r="A211" s="38"/>
      <c r="B211" s="39"/>
      <c r="C211" s="275" t="s">
        <v>7</v>
      </c>
      <c r="D211" s="275" t="s">
        <v>305</v>
      </c>
      <c r="E211" s="276" t="s">
        <v>306</v>
      </c>
      <c r="F211" s="277" t="s">
        <v>307</v>
      </c>
      <c r="G211" s="278" t="s">
        <v>287</v>
      </c>
      <c r="H211" s="279">
        <v>1016.88</v>
      </c>
      <c r="I211" s="280"/>
      <c r="J211" s="281">
        <f>ROUND(I211*H211,2)</f>
        <v>0</v>
      </c>
      <c r="K211" s="277" t="s">
        <v>167</v>
      </c>
      <c r="L211" s="282"/>
      <c r="M211" s="283" t="s">
        <v>19</v>
      </c>
      <c r="N211" s="284" t="s">
        <v>42</v>
      </c>
      <c r="O211" s="84"/>
      <c r="P211" s="235">
        <f>O211*H211</f>
        <v>0</v>
      </c>
      <c r="Q211" s="235">
        <v>1</v>
      </c>
      <c r="R211" s="235">
        <f>Q211*H211</f>
        <v>1016.88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213</v>
      </c>
      <c r="AT211" s="237" t="s">
        <v>305</v>
      </c>
      <c r="AU211" s="237" t="s">
        <v>80</v>
      </c>
      <c r="AY211" s="17" t="s">
        <v>161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78</v>
      </c>
      <c r="BK211" s="238">
        <f>ROUND(I211*H211,2)</f>
        <v>0</v>
      </c>
      <c r="BL211" s="17" t="s">
        <v>168</v>
      </c>
      <c r="BM211" s="237" t="s">
        <v>308</v>
      </c>
    </row>
    <row r="212" s="14" customFormat="1">
      <c r="A212" s="14"/>
      <c r="B212" s="253"/>
      <c r="C212" s="254"/>
      <c r="D212" s="239" t="s">
        <v>172</v>
      </c>
      <c r="E212" s="255" t="s">
        <v>19</v>
      </c>
      <c r="F212" s="256" t="s">
        <v>309</v>
      </c>
      <c r="G212" s="254"/>
      <c r="H212" s="257">
        <v>1016.88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3" t="s">
        <v>172</v>
      </c>
      <c r="AU212" s="263" t="s">
        <v>80</v>
      </c>
      <c r="AV212" s="14" t="s">
        <v>80</v>
      </c>
      <c r="AW212" s="14" t="s">
        <v>33</v>
      </c>
      <c r="AX212" s="14" t="s">
        <v>78</v>
      </c>
      <c r="AY212" s="263" t="s">
        <v>161</v>
      </c>
    </row>
    <row r="213" s="2" customFormat="1" ht="16.5" customHeight="1">
      <c r="A213" s="38"/>
      <c r="B213" s="39"/>
      <c r="C213" s="275" t="s">
        <v>310</v>
      </c>
      <c r="D213" s="275" t="s">
        <v>305</v>
      </c>
      <c r="E213" s="276" t="s">
        <v>311</v>
      </c>
      <c r="F213" s="277" t="s">
        <v>312</v>
      </c>
      <c r="G213" s="278" t="s">
        <v>287</v>
      </c>
      <c r="H213" s="279">
        <v>0.44900000000000001</v>
      </c>
      <c r="I213" s="280"/>
      <c r="J213" s="281">
        <f>ROUND(I213*H213,2)</f>
        <v>0</v>
      </c>
      <c r="K213" s="277" t="s">
        <v>167</v>
      </c>
      <c r="L213" s="282"/>
      <c r="M213" s="283" t="s">
        <v>19</v>
      </c>
      <c r="N213" s="284" t="s">
        <v>42</v>
      </c>
      <c r="O213" s="84"/>
      <c r="P213" s="235">
        <f>O213*H213</f>
        <v>0</v>
      </c>
      <c r="Q213" s="235">
        <v>1</v>
      </c>
      <c r="R213" s="235">
        <f>Q213*H213</f>
        <v>0.44900000000000001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213</v>
      </c>
      <c r="AT213" s="237" t="s">
        <v>305</v>
      </c>
      <c r="AU213" s="237" t="s">
        <v>80</v>
      </c>
      <c r="AY213" s="17" t="s">
        <v>161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78</v>
      </c>
      <c r="BK213" s="238">
        <f>ROUND(I213*H213,2)</f>
        <v>0</v>
      </c>
      <c r="BL213" s="17" t="s">
        <v>168</v>
      </c>
      <c r="BM213" s="237" t="s">
        <v>313</v>
      </c>
    </row>
    <row r="214" s="13" customFormat="1">
      <c r="A214" s="13"/>
      <c r="B214" s="243"/>
      <c r="C214" s="244"/>
      <c r="D214" s="239" t="s">
        <v>172</v>
      </c>
      <c r="E214" s="245" t="s">
        <v>19</v>
      </c>
      <c r="F214" s="246" t="s">
        <v>303</v>
      </c>
      <c r="G214" s="244"/>
      <c r="H214" s="245" t="s">
        <v>19</v>
      </c>
      <c r="I214" s="247"/>
      <c r="J214" s="244"/>
      <c r="K214" s="244"/>
      <c r="L214" s="248"/>
      <c r="M214" s="249"/>
      <c r="N214" s="250"/>
      <c r="O214" s="250"/>
      <c r="P214" s="250"/>
      <c r="Q214" s="250"/>
      <c r="R214" s="250"/>
      <c r="S214" s="250"/>
      <c r="T214" s="25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2" t="s">
        <v>172</v>
      </c>
      <c r="AU214" s="252" t="s">
        <v>80</v>
      </c>
      <c r="AV214" s="13" t="s">
        <v>78</v>
      </c>
      <c r="AW214" s="13" t="s">
        <v>33</v>
      </c>
      <c r="AX214" s="13" t="s">
        <v>71</v>
      </c>
      <c r="AY214" s="252" t="s">
        <v>161</v>
      </c>
    </row>
    <row r="215" s="14" customFormat="1">
      <c r="A215" s="14"/>
      <c r="B215" s="253"/>
      <c r="C215" s="254"/>
      <c r="D215" s="239" t="s">
        <v>172</v>
      </c>
      <c r="E215" s="255" t="s">
        <v>19</v>
      </c>
      <c r="F215" s="256" t="s">
        <v>314</v>
      </c>
      <c r="G215" s="254"/>
      <c r="H215" s="257">
        <v>0.44900000000000001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3" t="s">
        <v>172</v>
      </c>
      <c r="AU215" s="263" t="s">
        <v>80</v>
      </c>
      <c r="AV215" s="14" t="s">
        <v>80</v>
      </c>
      <c r="AW215" s="14" t="s">
        <v>33</v>
      </c>
      <c r="AX215" s="14" t="s">
        <v>78</v>
      </c>
      <c r="AY215" s="263" t="s">
        <v>161</v>
      </c>
    </row>
    <row r="216" s="2" customFormat="1" ht="21.75" customHeight="1">
      <c r="A216" s="38"/>
      <c r="B216" s="39"/>
      <c r="C216" s="226" t="s">
        <v>315</v>
      </c>
      <c r="D216" s="226" t="s">
        <v>163</v>
      </c>
      <c r="E216" s="227" t="s">
        <v>316</v>
      </c>
      <c r="F216" s="228" t="s">
        <v>317</v>
      </c>
      <c r="G216" s="229" t="s">
        <v>166</v>
      </c>
      <c r="H216" s="230">
        <v>5957</v>
      </c>
      <c r="I216" s="231"/>
      <c r="J216" s="232">
        <f>ROUND(I216*H216,2)</f>
        <v>0</v>
      </c>
      <c r="K216" s="228" t="s">
        <v>167</v>
      </c>
      <c r="L216" s="44"/>
      <c r="M216" s="233" t="s">
        <v>19</v>
      </c>
      <c r="N216" s="234" t="s">
        <v>42</v>
      </c>
      <c r="O216" s="84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168</v>
      </c>
      <c r="AT216" s="237" t="s">
        <v>163</v>
      </c>
      <c r="AU216" s="237" t="s">
        <v>80</v>
      </c>
      <c r="AY216" s="17" t="s">
        <v>161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78</v>
      </c>
      <c r="BK216" s="238">
        <f>ROUND(I216*H216,2)</f>
        <v>0</v>
      </c>
      <c r="BL216" s="17" t="s">
        <v>168</v>
      </c>
      <c r="BM216" s="237" t="s">
        <v>318</v>
      </c>
    </row>
    <row r="217" s="2" customFormat="1">
      <c r="A217" s="38"/>
      <c r="B217" s="39"/>
      <c r="C217" s="40"/>
      <c r="D217" s="239" t="s">
        <v>170</v>
      </c>
      <c r="E217" s="40"/>
      <c r="F217" s="240" t="s">
        <v>319</v>
      </c>
      <c r="G217" s="40"/>
      <c r="H217" s="40"/>
      <c r="I217" s="146"/>
      <c r="J217" s="40"/>
      <c r="K217" s="40"/>
      <c r="L217" s="44"/>
      <c r="M217" s="241"/>
      <c r="N217" s="242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170</v>
      </c>
      <c r="AU217" s="17" t="s">
        <v>80</v>
      </c>
    </row>
    <row r="218" s="13" customFormat="1">
      <c r="A218" s="13"/>
      <c r="B218" s="243"/>
      <c r="C218" s="244"/>
      <c r="D218" s="239" t="s">
        <v>172</v>
      </c>
      <c r="E218" s="245" t="s">
        <v>19</v>
      </c>
      <c r="F218" s="246" t="s">
        <v>181</v>
      </c>
      <c r="G218" s="244"/>
      <c r="H218" s="245" t="s">
        <v>19</v>
      </c>
      <c r="I218" s="247"/>
      <c r="J218" s="244"/>
      <c r="K218" s="244"/>
      <c r="L218" s="248"/>
      <c r="M218" s="249"/>
      <c r="N218" s="250"/>
      <c r="O218" s="250"/>
      <c r="P218" s="250"/>
      <c r="Q218" s="250"/>
      <c r="R218" s="250"/>
      <c r="S218" s="250"/>
      <c r="T218" s="25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2" t="s">
        <v>172</v>
      </c>
      <c r="AU218" s="252" t="s">
        <v>80</v>
      </c>
      <c r="AV218" s="13" t="s">
        <v>78</v>
      </c>
      <c r="AW218" s="13" t="s">
        <v>33</v>
      </c>
      <c r="AX218" s="13" t="s">
        <v>71</v>
      </c>
      <c r="AY218" s="252" t="s">
        <v>161</v>
      </c>
    </row>
    <row r="219" s="14" customFormat="1">
      <c r="A219" s="14"/>
      <c r="B219" s="253"/>
      <c r="C219" s="254"/>
      <c r="D219" s="239" t="s">
        <v>172</v>
      </c>
      <c r="E219" s="255" t="s">
        <v>19</v>
      </c>
      <c r="F219" s="256" t="s">
        <v>320</v>
      </c>
      <c r="G219" s="254"/>
      <c r="H219" s="257">
        <v>460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3" t="s">
        <v>172</v>
      </c>
      <c r="AU219" s="263" t="s">
        <v>80</v>
      </c>
      <c r="AV219" s="14" t="s">
        <v>80</v>
      </c>
      <c r="AW219" s="14" t="s">
        <v>33</v>
      </c>
      <c r="AX219" s="14" t="s">
        <v>71</v>
      </c>
      <c r="AY219" s="263" t="s">
        <v>161</v>
      </c>
    </row>
    <row r="220" s="13" customFormat="1">
      <c r="A220" s="13"/>
      <c r="B220" s="243"/>
      <c r="C220" s="244"/>
      <c r="D220" s="239" t="s">
        <v>172</v>
      </c>
      <c r="E220" s="245" t="s">
        <v>19</v>
      </c>
      <c r="F220" s="246" t="s">
        <v>182</v>
      </c>
      <c r="G220" s="244"/>
      <c r="H220" s="245" t="s">
        <v>19</v>
      </c>
      <c r="I220" s="247"/>
      <c r="J220" s="244"/>
      <c r="K220" s="244"/>
      <c r="L220" s="248"/>
      <c r="M220" s="249"/>
      <c r="N220" s="250"/>
      <c r="O220" s="250"/>
      <c r="P220" s="250"/>
      <c r="Q220" s="250"/>
      <c r="R220" s="250"/>
      <c r="S220" s="250"/>
      <c r="T220" s="25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2" t="s">
        <v>172</v>
      </c>
      <c r="AU220" s="252" t="s">
        <v>80</v>
      </c>
      <c r="AV220" s="13" t="s">
        <v>78</v>
      </c>
      <c r="AW220" s="13" t="s">
        <v>33</v>
      </c>
      <c r="AX220" s="13" t="s">
        <v>71</v>
      </c>
      <c r="AY220" s="252" t="s">
        <v>161</v>
      </c>
    </row>
    <row r="221" s="14" customFormat="1">
      <c r="A221" s="14"/>
      <c r="B221" s="253"/>
      <c r="C221" s="254"/>
      <c r="D221" s="239" t="s">
        <v>172</v>
      </c>
      <c r="E221" s="255" t="s">
        <v>19</v>
      </c>
      <c r="F221" s="256" t="s">
        <v>176</v>
      </c>
      <c r="G221" s="254"/>
      <c r="H221" s="257">
        <v>695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3" t="s">
        <v>172</v>
      </c>
      <c r="AU221" s="263" t="s">
        <v>80</v>
      </c>
      <c r="AV221" s="14" t="s">
        <v>80</v>
      </c>
      <c r="AW221" s="14" t="s">
        <v>33</v>
      </c>
      <c r="AX221" s="14" t="s">
        <v>71</v>
      </c>
      <c r="AY221" s="263" t="s">
        <v>161</v>
      </c>
    </row>
    <row r="222" s="13" customFormat="1">
      <c r="A222" s="13"/>
      <c r="B222" s="243"/>
      <c r="C222" s="244"/>
      <c r="D222" s="239" t="s">
        <v>172</v>
      </c>
      <c r="E222" s="245" t="s">
        <v>19</v>
      </c>
      <c r="F222" s="246" t="s">
        <v>183</v>
      </c>
      <c r="G222" s="244"/>
      <c r="H222" s="245" t="s">
        <v>19</v>
      </c>
      <c r="I222" s="247"/>
      <c r="J222" s="244"/>
      <c r="K222" s="244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172</v>
      </c>
      <c r="AU222" s="252" t="s">
        <v>80</v>
      </c>
      <c r="AV222" s="13" t="s">
        <v>78</v>
      </c>
      <c r="AW222" s="13" t="s">
        <v>33</v>
      </c>
      <c r="AX222" s="13" t="s">
        <v>71</v>
      </c>
      <c r="AY222" s="252" t="s">
        <v>161</v>
      </c>
    </row>
    <row r="223" s="14" customFormat="1">
      <c r="A223" s="14"/>
      <c r="B223" s="253"/>
      <c r="C223" s="254"/>
      <c r="D223" s="239" t="s">
        <v>172</v>
      </c>
      <c r="E223" s="255" t="s">
        <v>19</v>
      </c>
      <c r="F223" s="256" t="s">
        <v>184</v>
      </c>
      <c r="G223" s="254"/>
      <c r="H223" s="257">
        <v>4184</v>
      </c>
      <c r="I223" s="258"/>
      <c r="J223" s="254"/>
      <c r="K223" s="254"/>
      <c r="L223" s="259"/>
      <c r="M223" s="260"/>
      <c r="N223" s="261"/>
      <c r="O223" s="261"/>
      <c r="P223" s="261"/>
      <c r="Q223" s="261"/>
      <c r="R223" s="261"/>
      <c r="S223" s="261"/>
      <c r="T223" s="26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3" t="s">
        <v>172</v>
      </c>
      <c r="AU223" s="263" t="s">
        <v>80</v>
      </c>
      <c r="AV223" s="14" t="s">
        <v>80</v>
      </c>
      <c r="AW223" s="14" t="s">
        <v>33</v>
      </c>
      <c r="AX223" s="14" t="s">
        <v>71</v>
      </c>
      <c r="AY223" s="263" t="s">
        <v>161</v>
      </c>
    </row>
    <row r="224" s="13" customFormat="1">
      <c r="A224" s="13"/>
      <c r="B224" s="243"/>
      <c r="C224" s="244"/>
      <c r="D224" s="239" t="s">
        <v>172</v>
      </c>
      <c r="E224" s="245" t="s">
        <v>19</v>
      </c>
      <c r="F224" s="246" t="s">
        <v>185</v>
      </c>
      <c r="G224" s="244"/>
      <c r="H224" s="245" t="s">
        <v>19</v>
      </c>
      <c r="I224" s="247"/>
      <c r="J224" s="244"/>
      <c r="K224" s="244"/>
      <c r="L224" s="248"/>
      <c r="M224" s="249"/>
      <c r="N224" s="250"/>
      <c r="O224" s="250"/>
      <c r="P224" s="250"/>
      <c r="Q224" s="250"/>
      <c r="R224" s="250"/>
      <c r="S224" s="250"/>
      <c r="T224" s="25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2" t="s">
        <v>172</v>
      </c>
      <c r="AU224" s="252" t="s">
        <v>80</v>
      </c>
      <c r="AV224" s="13" t="s">
        <v>78</v>
      </c>
      <c r="AW224" s="13" t="s">
        <v>33</v>
      </c>
      <c r="AX224" s="13" t="s">
        <v>71</v>
      </c>
      <c r="AY224" s="252" t="s">
        <v>161</v>
      </c>
    </row>
    <row r="225" s="14" customFormat="1">
      <c r="A225" s="14"/>
      <c r="B225" s="253"/>
      <c r="C225" s="254"/>
      <c r="D225" s="239" t="s">
        <v>172</v>
      </c>
      <c r="E225" s="255" t="s">
        <v>19</v>
      </c>
      <c r="F225" s="256" t="s">
        <v>186</v>
      </c>
      <c r="G225" s="254"/>
      <c r="H225" s="257">
        <v>618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3" t="s">
        <v>172</v>
      </c>
      <c r="AU225" s="263" t="s">
        <v>80</v>
      </c>
      <c r="AV225" s="14" t="s">
        <v>80</v>
      </c>
      <c r="AW225" s="14" t="s">
        <v>33</v>
      </c>
      <c r="AX225" s="14" t="s">
        <v>71</v>
      </c>
      <c r="AY225" s="263" t="s">
        <v>161</v>
      </c>
    </row>
    <row r="226" s="15" customFormat="1">
      <c r="A226" s="15"/>
      <c r="B226" s="264"/>
      <c r="C226" s="265"/>
      <c r="D226" s="239" t="s">
        <v>172</v>
      </c>
      <c r="E226" s="266" t="s">
        <v>19</v>
      </c>
      <c r="F226" s="267" t="s">
        <v>177</v>
      </c>
      <c r="G226" s="265"/>
      <c r="H226" s="268">
        <v>5957</v>
      </c>
      <c r="I226" s="269"/>
      <c r="J226" s="265"/>
      <c r="K226" s="265"/>
      <c r="L226" s="270"/>
      <c r="M226" s="271"/>
      <c r="N226" s="272"/>
      <c r="O226" s="272"/>
      <c r="P226" s="272"/>
      <c r="Q226" s="272"/>
      <c r="R226" s="272"/>
      <c r="S226" s="272"/>
      <c r="T226" s="27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4" t="s">
        <v>172</v>
      </c>
      <c r="AU226" s="274" t="s">
        <v>80</v>
      </c>
      <c r="AV226" s="15" t="s">
        <v>168</v>
      </c>
      <c r="AW226" s="15" t="s">
        <v>33</v>
      </c>
      <c r="AX226" s="15" t="s">
        <v>78</v>
      </c>
      <c r="AY226" s="274" t="s">
        <v>161</v>
      </c>
    </row>
    <row r="227" s="2" customFormat="1" ht="33" customHeight="1">
      <c r="A227" s="38"/>
      <c r="B227" s="39"/>
      <c r="C227" s="226" t="s">
        <v>321</v>
      </c>
      <c r="D227" s="226" t="s">
        <v>163</v>
      </c>
      <c r="E227" s="227" t="s">
        <v>322</v>
      </c>
      <c r="F227" s="228" t="s">
        <v>323</v>
      </c>
      <c r="G227" s="229" t="s">
        <v>166</v>
      </c>
      <c r="H227" s="230">
        <v>314.19999999999999</v>
      </c>
      <c r="I227" s="231"/>
      <c r="J227" s="232">
        <f>ROUND(I227*H227,2)</f>
        <v>0</v>
      </c>
      <c r="K227" s="228" t="s">
        <v>167</v>
      </c>
      <c r="L227" s="44"/>
      <c r="M227" s="233" t="s">
        <v>19</v>
      </c>
      <c r="N227" s="234" t="s">
        <v>42</v>
      </c>
      <c r="O227" s="84"/>
      <c r="P227" s="235">
        <f>O227*H227</f>
        <v>0</v>
      </c>
      <c r="Q227" s="235">
        <v>0</v>
      </c>
      <c r="R227" s="235">
        <f>Q227*H227</f>
        <v>0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168</v>
      </c>
      <c r="AT227" s="237" t="s">
        <v>163</v>
      </c>
      <c r="AU227" s="237" t="s">
        <v>80</v>
      </c>
      <c r="AY227" s="17" t="s">
        <v>161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78</v>
      </c>
      <c r="BK227" s="238">
        <f>ROUND(I227*H227,2)</f>
        <v>0</v>
      </c>
      <c r="BL227" s="17" t="s">
        <v>168</v>
      </c>
      <c r="BM227" s="237" t="s">
        <v>324</v>
      </c>
    </row>
    <row r="228" s="13" customFormat="1">
      <c r="A228" s="13"/>
      <c r="B228" s="243"/>
      <c r="C228" s="244"/>
      <c r="D228" s="239" t="s">
        <v>172</v>
      </c>
      <c r="E228" s="245" t="s">
        <v>19</v>
      </c>
      <c r="F228" s="246" t="s">
        <v>301</v>
      </c>
      <c r="G228" s="244"/>
      <c r="H228" s="245" t="s">
        <v>19</v>
      </c>
      <c r="I228" s="247"/>
      <c r="J228" s="244"/>
      <c r="K228" s="244"/>
      <c r="L228" s="248"/>
      <c r="M228" s="249"/>
      <c r="N228" s="250"/>
      <c r="O228" s="250"/>
      <c r="P228" s="250"/>
      <c r="Q228" s="250"/>
      <c r="R228" s="250"/>
      <c r="S228" s="250"/>
      <c r="T228" s="25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2" t="s">
        <v>172</v>
      </c>
      <c r="AU228" s="252" t="s">
        <v>80</v>
      </c>
      <c r="AV228" s="13" t="s">
        <v>78</v>
      </c>
      <c r="AW228" s="13" t="s">
        <v>33</v>
      </c>
      <c r="AX228" s="13" t="s">
        <v>71</v>
      </c>
      <c r="AY228" s="252" t="s">
        <v>161</v>
      </c>
    </row>
    <row r="229" s="14" customFormat="1">
      <c r="A229" s="14"/>
      <c r="B229" s="253"/>
      <c r="C229" s="254"/>
      <c r="D229" s="239" t="s">
        <v>172</v>
      </c>
      <c r="E229" s="255" t="s">
        <v>19</v>
      </c>
      <c r="F229" s="256" t="s">
        <v>325</v>
      </c>
      <c r="G229" s="254"/>
      <c r="H229" s="257">
        <v>314.19999999999999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3" t="s">
        <v>172</v>
      </c>
      <c r="AU229" s="263" t="s">
        <v>80</v>
      </c>
      <c r="AV229" s="14" t="s">
        <v>80</v>
      </c>
      <c r="AW229" s="14" t="s">
        <v>33</v>
      </c>
      <c r="AX229" s="14" t="s">
        <v>78</v>
      </c>
      <c r="AY229" s="263" t="s">
        <v>161</v>
      </c>
    </row>
    <row r="230" s="2" customFormat="1" ht="33" customHeight="1">
      <c r="A230" s="38"/>
      <c r="B230" s="39"/>
      <c r="C230" s="226" t="s">
        <v>326</v>
      </c>
      <c r="D230" s="226" t="s">
        <v>163</v>
      </c>
      <c r="E230" s="227" t="s">
        <v>327</v>
      </c>
      <c r="F230" s="228" t="s">
        <v>328</v>
      </c>
      <c r="G230" s="229" t="s">
        <v>166</v>
      </c>
      <c r="H230" s="230">
        <v>1151</v>
      </c>
      <c r="I230" s="231"/>
      <c r="J230" s="232">
        <f>ROUND(I230*H230,2)</f>
        <v>0</v>
      </c>
      <c r="K230" s="228" t="s">
        <v>167</v>
      </c>
      <c r="L230" s="44"/>
      <c r="M230" s="233" t="s">
        <v>19</v>
      </c>
      <c r="N230" s="234" t="s">
        <v>42</v>
      </c>
      <c r="O230" s="84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168</v>
      </c>
      <c r="AT230" s="237" t="s">
        <v>163</v>
      </c>
      <c r="AU230" s="237" t="s">
        <v>80</v>
      </c>
      <c r="AY230" s="17" t="s">
        <v>161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78</v>
      </c>
      <c r="BK230" s="238">
        <f>ROUND(I230*H230,2)</f>
        <v>0</v>
      </c>
      <c r="BL230" s="17" t="s">
        <v>168</v>
      </c>
      <c r="BM230" s="237" t="s">
        <v>329</v>
      </c>
    </row>
    <row r="231" s="2" customFormat="1">
      <c r="A231" s="38"/>
      <c r="B231" s="39"/>
      <c r="C231" s="40"/>
      <c r="D231" s="239" t="s">
        <v>170</v>
      </c>
      <c r="E231" s="40"/>
      <c r="F231" s="240" t="s">
        <v>171</v>
      </c>
      <c r="G231" s="40"/>
      <c r="H231" s="40"/>
      <c r="I231" s="146"/>
      <c r="J231" s="40"/>
      <c r="K231" s="40"/>
      <c r="L231" s="44"/>
      <c r="M231" s="241"/>
      <c r="N231" s="242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170</v>
      </c>
      <c r="AU231" s="17" t="s">
        <v>80</v>
      </c>
    </row>
    <row r="232" s="14" customFormat="1">
      <c r="A232" s="14"/>
      <c r="B232" s="253"/>
      <c r="C232" s="254"/>
      <c r="D232" s="239" t="s">
        <v>172</v>
      </c>
      <c r="E232" s="255" t="s">
        <v>19</v>
      </c>
      <c r="F232" s="256" t="s">
        <v>330</v>
      </c>
      <c r="G232" s="254"/>
      <c r="H232" s="257">
        <v>1151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3" t="s">
        <v>172</v>
      </c>
      <c r="AU232" s="263" t="s">
        <v>80</v>
      </c>
      <c r="AV232" s="14" t="s">
        <v>80</v>
      </c>
      <c r="AW232" s="14" t="s">
        <v>33</v>
      </c>
      <c r="AX232" s="14" t="s">
        <v>78</v>
      </c>
      <c r="AY232" s="263" t="s">
        <v>161</v>
      </c>
    </row>
    <row r="233" s="2" customFormat="1" ht="16.5" customHeight="1">
      <c r="A233" s="38"/>
      <c r="B233" s="39"/>
      <c r="C233" s="275" t="s">
        <v>331</v>
      </c>
      <c r="D233" s="275" t="s">
        <v>305</v>
      </c>
      <c r="E233" s="276" t="s">
        <v>332</v>
      </c>
      <c r="F233" s="277" t="s">
        <v>333</v>
      </c>
      <c r="G233" s="278" t="s">
        <v>334</v>
      </c>
      <c r="H233" s="279">
        <v>17.265000000000001</v>
      </c>
      <c r="I233" s="280"/>
      <c r="J233" s="281">
        <f>ROUND(I233*H233,2)</f>
        <v>0</v>
      </c>
      <c r="K233" s="277" t="s">
        <v>167</v>
      </c>
      <c r="L233" s="282"/>
      <c r="M233" s="283" t="s">
        <v>19</v>
      </c>
      <c r="N233" s="284" t="s">
        <v>42</v>
      </c>
      <c r="O233" s="84"/>
      <c r="P233" s="235">
        <f>O233*H233</f>
        <v>0</v>
      </c>
      <c r="Q233" s="235">
        <v>0.001</v>
      </c>
      <c r="R233" s="235">
        <f>Q233*H233</f>
        <v>0.017265000000000003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213</v>
      </c>
      <c r="AT233" s="237" t="s">
        <v>305</v>
      </c>
      <c r="AU233" s="237" t="s">
        <v>80</v>
      </c>
      <c r="AY233" s="17" t="s">
        <v>161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78</v>
      </c>
      <c r="BK233" s="238">
        <f>ROUND(I233*H233,2)</f>
        <v>0</v>
      </c>
      <c r="BL233" s="17" t="s">
        <v>168</v>
      </c>
      <c r="BM233" s="237" t="s">
        <v>335</v>
      </c>
    </row>
    <row r="234" s="14" customFormat="1">
      <c r="A234" s="14"/>
      <c r="B234" s="253"/>
      <c r="C234" s="254"/>
      <c r="D234" s="239" t="s">
        <v>172</v>
      </c>
      <c r="E234" s="254"/>
      <c r="F234" s="256" t="s">
        <v>336</v>
      </c>
      <c r="G234" s="254"/>
      <c r="H234" s="257">
        <v>17.265000000000001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3" t="s">
        <v>172</v>
      </c>
      <c r="AU234" s="263" t="s">
        <v>80</v>
      </c>
      <c r="AV234" s="14" t="s">
        <v>80</v>
      </c>
      <c r="AW234" s="14" t="s">
        <v>4</v>
      </c>
      <c r="AX234" s="14" t="s">
        <v>78</v>
      </c>
      <c r="AY234" s="263" t="s">
        <v>161</v>
      </c>
    </row>
    <row r="235" s="2" customFormat="1" ht="16.5" customHeight="1">
      <c r="A235" s="38"/>
      <c r="B235" s="39"/>
      <c r="C235" s="275" t="s">
        <v>337</v>
      </c>
      <c r="D235" s="275" t="s">
        <v>305</v>
      </c>
      <c r="E235" s="276" t="s">
        <v>338</v>
      </c>
      <c r="F235" s="277" t="s">
        <v>339</v>
      </c>
      <c r="G235" s="278" t="s">
        <v>210</v>
      </c>
      <c r="H235" s="279">
        <v>28.774999999999999</v>
      </c>
      <c r="I235" s="280"/>
      <c r="J235" s="281">
        <f>ROUND(I235*H235,2)</f>
        <v>0</v>
      </c>
      <c r="K235" s="277" t="s">
        <v>167</v>
      </c>
      <c r="L235" s="282"/>
      <c r="M235" s="283" t="s">
        <v>19</v>
      </c>
      <c r="N235" s="284" t="s">
        <v>42</v>
      </c>
      <c r="O235" s="84"/>
      <c r="P235" s="235">
        <f>O235*H235</f>
        <v>0</v>
      </c>
      <c r="Q235" s="235">
        <v>0.20999999999999999</v>
      </c>
      <c r="R235" s="235">
        <f>Q235*H235</f>
        <v>6.0427499999999998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213</v>
      </c>
      <c r="AT235" s="237" t="s">
        <v>305</v>
      </c>
      <c r="AU235" s="237" t="s">
        <v>80</v>
      </c>
      <c r="AY235" s="17" t="s">
        <v>161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78</v>
      </c>
      <c r="BK235" s="238">
        <f>ROUND(I235*H235,2)</f>
        <v>0</v>
      </c>
      <c r="BL235" s="17" t="s">
        <v>168</v>
      </c>
      <c r="BM235" s="237" t="s">
        <v>340</v>
      </c>
    </row>
    <row r="236" s="14" customFormat="1">
      <c r="A236" s="14"/>
      <c r="B236" s="253"/>
      <c r="C236" s="254"/>
      <c r="D236" s="239" t="s">
        <v>172</v>
      </c>
      <c r="E236" s="255" t="s">
        <v>19</v>
      </c>
      <c r="F236" s="256" t="s">
        <v>341</v>
      </c>
      <c r="G236" s="254"/>
      <c r="H236" s="257">
        <v>28.774999999999999</v>
      </c>
      <c r="I236" s="258"/>
      <c r="J236" s="254"/>
      <c r="K236" s="254"/>
      <c r="L236" s="259"/>
      <c r="M236" s="260"/>
      <c r="N236" s="261"/>
      <c r="O236" s="261"/>
      <c r="P236" s="261"/>
      <c r="Q236" s="261"/>
      <c r="R236" s="261"/>
      <c r="S236" s="261"/>
      <c r="T236" s="26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3" t="s">
        <v>172</v>
      </c>
      <c r="AU236" s="263" t="s">
        <v>80</v>
      </c>
      <c r="AV236" s="14" t="s">
        <v>80</v>
      </c>
      <c r="AW236" s="14" t="s">
        <v>33</v>
      </c>
      <c r="AX236" s="14" t="s">
        <v>78</v>
      </c>
      <c r="AY236" s="263" t="s">
        <v>161</v>
      </c>
    </row>
    <row r="237" s="2" customFormat="1" ht="21.75" customHeight="1">
      <c r="A237" s="38"/>
      <c r="B237" s="39"/>
      <c r="C237" s="226" t="s">
        <v>342</v>
      </c>
      <c r="D237" s="226" t="s">
        <v>163</v>
      </c>
      <c r="E237" s="227" t="s">
        <v>343</v>
      </c>
      <c r="F237" s="228" t="s">
        <v>344</v>
      </c>
      <c r="G237" s="229" t="s">
        <v>166</v>
      </c>
      <c r="H237" s="230">
        <v>1151</v>
      </c>
      <c r="I237" s="231"/>
      <c r="J237" s="232">
        <f>ROUND(I237*H237,2)</f>
        <v>0</v>
      </c>
      <c r="K237" s="228" t="s">
        <v>167</v>
      </c>
      <c r="L237" s="44"/>
      <c r="M237" s="233" t="s">
        <v>19</v>
      </c>
      <c r="N237" s="234" t="s">
        <v>42</v>
      </c>
      <c r="O237" s="84"/>
      <c r="P237" s="235">
        <f>O237*H237</f>
        <v>0</v>
      </c>
      <c r="Q237" s="235">
        <v>0</v>
      </c>
      <c r="R237" s="235">
        <f>Q237*H237</f>
        <v>0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168</v>
      </c>
      <c r="AT237" s="237" t="s">
        <v>163</v>
      </c>
      <c r="AU237" s="237" t="s">
        <v>80</v>
      </c>
      <c r="AY237" s="17" t="s">
        <v>161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78</v>
      </c>
      <c r="BK237" s="238">
        <f>ROUND(I237*H237,2)</f>
        <v>0</v>
      </c>
      <c r="BL237" s="17" t="s">
        <v>168</v>
      </c>
      <c r="BM237" s="237" t="s">
        <v>345</v>
      </c>
    </row>
    <row r="238" s="2" customFormat="1" ht="16.5" customHeight="1">
      <c r="A238" s="38"/>
      <c r="B238" s="39"/>
      <c r="C238" s="226" t="s">
        <v>346</v>
      </c>
      <c r="D238" s="226" t="s">
        <v>163</v>
      </c>
      <c r="E238" s="227" t="s">
        <v>347</v>
      </c>
      <c r="F238" s="228" t="s">
        <v>348</v>
      </c>
      <c r="G238" s="229" t="s">
        <v>166</v>
      </c>
      <c r="H238" s="230">
        <v>1151</v>
      </c>
      <c r="I238" s="231"/>
      <c r="J238" s="232">
        <f>ROUND(I238*H238,2)</f>
        <v>0</v>
      </c>
      <c r="K238" s="228" t="s">
        <v>167</v>
      </c>
      <c r="L238" s="44"/>
      <c r="M238" s="233" t="s">
        <v>19</v>
      </c>
      <c r="N238" s="234" t="s">
        <v>42</v>
      </c>
      <c r="O238" s="84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168</v>
      </c>
      <c r="AT238" s="237" t="s">
        <v>163</v>
      </c>
      <c r="AU238" s="237" t="s">
        <v>80</v>
      </c>
      <c r="AY238" s="17" t="s">
        <v>161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78</v>
      </c>
      <c r="BK238" s="238">
        <f>ROUND(I238*H238,2)</f>
        <v>0</v>
      </c>
      <c r="BL238" s="17" t="s">
        <v>168</v>
      </c>
      <c r="BM238" s="237" t="s">
        <v>349</v>
      </c>
    </row>
    <row r="239" s="12" customFormat="1" ht="22.8" customHeight="1">
      <c r="A239" s="12"/>
      <c r="B239" s="210"/>
      <c r="C239" s="211"/>
      <c r="D239" s="212" t="s">
        <v>70</v>
      </c>
      <c r="E239" s="224" t="s">
        <v>80</v>
      </c>
      <c r="F239" s="224" t="s">
        <v>350</v>
      </c>
      <c r="G239" s="211"/>
      <c r="H239" s="211"/>
      <c r="I239" s="214"/>
      <c r="J239" s="225">
        <f>BK239</f>
        <v>0</v>
      </c>
      <c r="K239" s="211"/>
      <c r="L239" s="216"/>
      <c r="M239" s="217"/>
      <c r="N239" s="218"/>
      <c r="O239" s="218"/>
      <c r="P239" s="219">
        <f>SUM(P240:P264)</f>
        <v>0</v>
      </c>
      <c r="Q239" s="218"/>
      <c r="R239" s="219">
        <f>SUM(R240:R264)</f>
        <v>186.15335914731597</v>
      </c>
      <c r="S239" s="218"/>
      <c r="T239" s="220">
        <f>SUM(T240:T264)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1" t="s">
        <v>78</v>
      </c>
      <c r="AT239" s="222" t="s">
        <v>70</v>
      </c>
      <c r="AU239" s="222" t="s">
        <v>78</v>
      </c>
      <c r="AY239" s="221" t="s">
        <v>161</v>
      </c>
      <c r="BK239" s="223">
        <f>SUM(BK240:BK264)</f>
        <v>0</v>
      </c>
    </row>
    <row r="240" s="2" customFormat="1" ht="21.75" customHeight="1">
      <c r="A240" s="38"/>
      <c r="B240" s="39"/>
      <c r="C240" s="226" t="s">
        <v>351</v>
      </c>
      <c r="D240" s="226" t="s">
        <v>163</v>
      </c>
      <c r="E240" s="227" t="s">
        <v>352</v>
      </c>
      <c r="F240" s="228" t="s">
        <v>353</v>
      </c>
      <c r="G240" s="229" t="s">
        <v>210</v>
      </c>
      <c r="H240" s="230">
        <v>72.778999999999996</v>
      </c>
      <c r="I240" s="231"/>
      <c r="J240" s="232">
        <f>ROUND(I240*H240,2)</f>
        <v>0</v>
      </c>
      <c r="K240" s="228" t="s">
        <v>167</v>
      </c>
      <c r="L240" s="44"/>
      <c r="M240" s="233" t="s">
        <v>19</v>
      </c>
      <c r="N240" s="234" t="s">
        <v>42</v>
      </c>
      <c r="O240" s="84"/>
      <c r="P240" s="235">
        <f>O240*H240</f>
        <v>0</v>
      </c>
      <c r="Q240" s="235">
        <v>2.4532922039999998</v>
      </c>
      <c r="R240" s="235">
        <f>Q240*H240</f>
        <v>178.54815331491597</v>
      </c>
      <c r="S240" s="235">
        <v>0</v>
      </c>
      <c r="T240" s="23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168</v>
      </c>
      <c r="AT240" s="237" t="s">
        <v>163</v>
      </c>
      <c r="AU240" s="237" t="s">
        <v>80</v>
      </c>
      <c r="AY240" s="17" t="s">
        <v>161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78</v>
      </c>
      <c r="BK240" s="238">
        <f>ROUND(I240*H240,2)</f>
        <v>0</v>
      </c>
      <c r="BL240" s="17" t="s">
        <v>168</v>
      </c>
      <c r="BM240" s="237" t="s">
        <v>354</v>
      </c>
    </row>
    <row r="241" s="13" customFormat="1">
      <c r="A241" s="13"/>
      <c r="B241" s="243"/>
      <c r="C241" s="244"/>
      <c r="D241" s="239" t="s">
        <v>172</v>
      </c>
      <c r="E241" s="245" t="s">
        <v>19</v>
      </c>
      <c r="F241" s="246" t="s">
        <v>248</v>
      </c>
      <c r="G241" s="244"/>
      <c r="H241" s="245" t="s">
        <v>19</v>
      </c>
      <c r="I241" s="247"/>
      <c r="J241" s="244"/>
      <c r="K241" s="244"/>
      <c r="L241" s="248"/>
      <c r="M241" s="249"/>
      <c r="N241" s="250"/>
      <c r="O241" s="250"/>
      <c r="P241" s="250"/>
      <c r="Q241" s="250"/>
      <c r="R241" s="250"/>
      <c r="S241" s="250"/>
      <c r="T241" s="25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2" t="s">
        <v>172</v>
      </c>
      <c r="AU241" s="252" t="s">
        <v>80</v>
      </c>
      <c r="AV241" s="13" t="s">
        <v>78</v>
      </c>
      <c r="AW241" s="13" t="s">
        <v>33</v>
      </c>
      <c r="AX241" s="13" t="s">
        <v>71</v>
      </c>
      <c r="AY241" s="252" t="s">
        <v>161</v>
      </c>
    </row>
    <row r="242" s="13" customFormat="1">
      <c r="A242" s="13"/>
      <c r="B242" s="243"/>
      <c r="C242" s="244"/>
      <c r="D242" s="239" t="s">
        <v>172</v>
      </c>
      <c r="E242" s="245" t="s">
        <v>19</v>
      </c>
      <c r="F242" s="246" t="s">
        <v>249</v>
      </c>
      <c r="G242" s="244"/>
      <c r="H242" s="245" t="s">
        <v>19</v>
      </c>
      <c r="I242" s="247"/>
      <c r="J242" s="244"/>
      <c r="K242" s="244"/>
      <c r="L242" s="248"/>
      <c r="M242" s="249"/>
      <c r="N242" s="250"/>
      <c r="O242" s="250"/>
      <c r="P242" s="250"/>
      <c r="Q242" s="250"/>
      <c r="R242" s="250"/>
      <c r="S242" s="250"/>
      <c r="T242" s="25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2" t="s">
        <v>172</v>
      </c>
      <c r="AU242" s="252" t="s">
        <v>80</v>
      </c>
      <c r="AV242" s="13" t="s">
        <v>78</v>
      </c>
      <c r="AW242" s="13" t="s">
        <v>33</v>
      </c>
      <c r="AX242" s="13" t="s">
        <v>71</v>
      </c>
      <c r="AY242" s="252" t="s">
        <v>161</v>
      </c>
    </row>
    <row r="243" s="14" customFormat="1">
      <c r="A243" s="14"/>
      <c r="B243" s="253"/>
      <c r="C243" s="254"/>
      <c r="D243" s="239" t="s">
        <v>172</v>
      </c>
      <c r="E243" s="255" t="s">
        <v>19</v>
      </c>
      <c r="F243" s="256" t="s">
        <v>250</v>
      </c>
      <c r="G243" s="254"/>
      <c r="H243" s="257">
        <v>1.1879999999999999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3" t="s">
        <v>172</v>
      </c>
      <c r="AU243" s="263" t="s">
        <v>80</v>
      </c>
      <c r="AV243" s="14" t="s">
        <v>80</v>
      </c>
      <c r="AW243" s="14" t="s">
        <v>33</v>
      </c>
      <c r="AX243" s="14" t="s">
        <v>71</v>
      </c>
      <c r="AY243" s="263" t="s">
        <v>161</v>
      </c>
    </row>
    <row r="244" s="13" customFormat="1">
      <c r="A244" s="13"/>
      <c r="B244" s="243"/>
      <c r="C244" s="244"/>
      <c r="D244" s="239" t="s">
        <v>172</v>
      </c>
      <c r="E244" s="245" t="s">
        <v>19</v>
      </c>
      <c r="F244" s="246" t="s">
        <v>251</v>
      </c>
      <c r="G244" s="244"/>
      <c r="H244" s="245" t="s">
        <v>19</v>
      </c>
      <c r="I244" s="247"/>
      <c r="J244" s="244"/>
      <c r="K244" s="244"/>
      <c r="L244" s="248"/>
      <c r="M244" s="249"/>
      <c r="N244" s="250"/>
      <c r="O244" s="250"/>
      <c r="P244" s="250"/>
      <c r="Q244" s="250"/>
      <c r="R244" s="250"/>
      <c r="S244" s="250"/>
      <c r="T244" s="25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2" t="s">
        <v>172</v>
      </c>
      <c r="AU244" s="252" t="s">
        <v>80</v>
      </c>
      <c r="AV244" s="13" t="s">
        <v>78</v>
      </c>
      <c r="AW244" s="13" t="s">
        <v>33</v>
      </c>
      <c r="AX244" s="13" t="s">
        <v>71</v>
      </c>
      <c r="AY244" s="252" t="s">
        <v>161</v>
      </c>
    </row>
    <row r="245" s="14" customFormat="1">
      <c r="A245" s="14"/>
      <c r="B245" s="253"/>
      <c r="C245" s="254"/>
      <c r="D245" s="239" t="s">
        <v>172</v>
      </c>
      <c r="E245" s="255" t="s">
        <v>19</v>
      </c>
      <c r="F245" s="256" t="s">
        <v>252</v>
      </c>
      <c r="G245" s="254"/>
      <c r="H245" s="257">
        <v>65.625</v>
      </c>
      <c r="I245" s="258"/>
      <c r="J245" s="254"/>
      <c r="K245" s="254"/>
      <c r="L245" s="259"/>
      <c r="M245" s="260"/>
      <c r="N245" s="261"/>
      <c r="O245" s="261"/>
      <c r="P245" s="261"/>
      <c r="Q245" s="261"/>
      <c r="R245" s="261"/>
      <c r="S245" s="261"/>
      <c r="T245" s="26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3" t="s">
        <v>172</v>
      </c>
      <c r="AU245" s="263" t="s">
        <v>80</v>
      </c>
      <c r="AV245" s="14" t="s">
        <v>80</v>
      </c>
      <c r="AW245" s="14" t="s">
        <v>33</v>
      </c>
      <c r="AX245" s="14" t="s">
        <v>71</v>
      </c>
      <c r="AY245" s="263" t="s">
        <v>161</v>
      </c>
    </row>
    <row r="246" s="13" customFormat="1">
      <c r="A246" s="13"/>
      <c r="B246" s="243"/>
      <c r="C246" s="244"/>
      <c r="D246" s="239" t="s">
        <v>172</v>
      </c>
      <c r="E246" s="245" t="s">
        <v>19</v>
      </c>
      <c r="F246" s="246" t="s">
        <v>253</v>
      </c>
      <c r="G246" s="244"/>
      <c r="H246" s="245" t="s">
        <v>19</v>
      </c>
      <c r="I246" s="247"/>
      <c r="J246" s="244"/>
      <c r="K246" s="244"/>
      <c r="L246" s="248"/>
      <c r="M246" s="249"/>
      <c r="N246" s="250"/>
      <c r="O246" s="250"/>
      <c r="P246" s="250"/>
      <c r="Q246" s="250"/>
      <c r="R246" s="250"/>
      <c r="S246" s="250"/>
      <c r="T246" s="25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2" t="s">
        <v>172</v>
      </c>
      <c r="AU246" s="252" t="s">
        <v>80</v>
      </c>
      <c r="AV246" s="13" t="s">
        <v>78</v>
      </c>
      <c r="AW246" s="13" t="s">
        <v>33</v>
      </c>
      <c r="AX246" s="13" t="s">
        <v>71</v>
      </c>
      <c r="AY246" s="252" t="s">
        <v>161</v>
      </c>
    </row>
    <row r="247" s="14" customFormat="1">
      <c r="A247" s="14"/>
      <c r="B247" s="253"/>
      <c r="C247" s="254"/>
      <c r="D247" s="239" t="s">
        <v>172</v>
      </c>
      <c r="E247" s="255" t="s">
        <v>19</v>
      </c>
      <c r="F247" s="256" t="s">
        <v>254</v>
      </c>
      <c r="G247" s="254"/>
      <c r="H247" s="257">
        <v>1.875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3" t="s">
        <v>172</v>
      </c>
      <c r="AU247" s="263" t="s">
        <v>80</v>
      </c>
      <c r="AV247" s="14" t="s">
        <v>80</v>
      </c>
      <c r="AW247" s="14" t="s">
        <v>33</v>
      </c>
      <c r="AX247" s="14" t="s">
        <v>71</v>
      </c>
      <c r="AY247" s="263" t="s">
        <v>161</v>
      </c>
    </row>
    <row r="248" s="13" customFormat="1">
      <c r="A248" s="13"/>
      <c r="B248" s="243"/>
      <c r="C248" s="244"/>
      <c r="D248" s="239" t="s">
        <v>172</v>
      </c>
      <c r="E248" s="245" t="s">
        <v>19</v>
      </c>
      <c r="F248" s="246" t="s">
        <v>255</v>
      </c>
      <c r="G248" s="244"/>
      <c r="H248" s="245" t="s">
        <v>19</v>
      </c>
      <c r="I248" s="247"/>
      <c r="J248" s="244"/>
      <c r="K248" s="244"/>
      <c r="L248" s="248"/>
      <c r="M248" s="249"/>
      <c r="N248" s="250"/>
      <c r="O248" s="250"/>
      <c r="P248" s="250"/>
      <c r="Q248" s="250"/>
      <c r="R248" s="250"/>
      <c r="S248" s="250"/>
      <c r="T248" s="25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2" t="s">
        <v>172</v>
      </c>
      <c r="AU248" s="252" t="s">
        <v>80</v>
      </c>
      <c r="AV248" s="13" t="s">
        <v>78</v>
      </c>
      <c r="AW248" s="13" t="s">
        <v>33</v>
      </c>
      <c r="AX248" s="13" t="s">
        <v>71</v>
      </c>
      <c r="AY248" s="252" t="s">
        <v>161</v>
      </c>
    </row>
    <row r="249" s="14" customFormat="1">
      <c r="A249" s="14"/>
      <c r="B249" s="253"/>
      <c r="C249" s="254"/>
      <c r="D249" s="239" t="s">
        <v>172</v>
      </c>
      <c r="E249" s="255" t="s">
        <v>19</v>
      </c>
      <c r="F249" s="256" t="s">
        <v>256</v>
      </c>
      <c r="G249" s="254"/>
      <c r="H249" s="257">
        <v>0.625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172</v>
      </c>
      <c r="AU249" s="263" t="s">
        <v>80</v>
      </c>
      <c r="AV249" s="14" t="s">
        <v>80</v>
      </c>
      <c r="AW249" s="14" t="s">
        <v>33</v>
      </c>
      <c r="AX249" s="14" t="s">
        <v>71</v>
      </c>
      <c r="AY249" s="263" t="s">
        <v>161</v>
      </c>
    </row>
    <row r="250" s="15" customFormat="1">
      <c r="A250" s="15"/>
      <c r="B250" s="264"/>
      <c r="C250" s="265"/>
      <c r="D250" s="239" t="s">
        <v>172</v>
      </c>
      <c r="E250" s="266" t="s">
        <v>19</v>
      </c>
      <c r="F250" s="267" t="s">
        <v>177</v>
      </c>
      <c r="G250" s="265"/>
      <c r="H250" s="268">
        <v>69.313000000000002</v>
      </c>
      <c r="I250" s="269"/>
      <c r="J250" s="265"/>
      <c r="K250" s="265"/>
      <c r="L250" s="270"/>
      <c r="M250" s="271"/>
      <c r="N250" s="272"/>
      <c r="O250" s="272"/>
      <c r="P250" s="272"/>
      <c r="Q250" s="272"/>
      <c r="R250" s="272"/>
      <c r="S250" s="272"/>
      <c r="T250" s="27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4" t="s">
        <v>172</v>
      </c>
      <c r="AU250" s="274" t="s">
        <v>80</v>
      </c>
      <c r="AV250" s="15" t="s">
        <v>168</v>
      </c>
      <c r="AW250" s="15" t="s">
        <v>33</v>
      </c>
      <c r="AX250" s="15" t="s">
        <v>78</v>
      </c>
      <c r="AY250" s="274" t="s">
        <v>161</v>
      </c>
    </row>
    <row r="251" s="14" customFormat="1">
      <c r="A251" s="14"/>
      <c r="B251" s="253"/>
      <c r="C251" s="254"/>
      <c r="D251" s="239" t="s">
        <v>172</v>
      </c>
      <c r="E251" s="254"/>
      <c r="F251" s="256" t="s">
        <v>355</v>
      </c>
      <c r="G251" s="254"/>
      <c r="H251" s="257">
        <v>72.778999999999996</v>
      </c>
      <c r="I251" s="258"/>
      <c r="J251" s="254"/>
      <c r="K251" s="254"/>
      <c r="L251" s="259"/>
      <c r="M251" s="260"/>
      <c r="N251" s="261"/>
      <c r="O251" s="261"/>
      <c r="P251" s="261"/>
      <c r="Q251" s="261"/>
      <c r="R251" s="261"/>
      <c r="S251" s="261"/>
      <c r="T251" s="26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3" t="s">
        <v>172</v>
      </c>
      <c r="AU251" s="263" t="s">
        <v>80</v>
      </c>
      <c r="AV251" s="14" t="s">
        <v>80</v>
      </c>
      <c r="AW251" s="14" t="s">
        <v>4</v>
      </c>
      <c r="AX251" s="14" t="s">
        <v>78</v>
      </c>
      <c r="AY251" s="263" t="s">
        <v>161</v>
      </c>
    </row>
    <row r="252" s="2" customFormat="1" ht="21.75" customHeight="1">
      <c r="A252" s="38"/>
      <c r="B252" s="39"/>
      <c r="C252" s="226" t="s">
        <v>356</v>
      </c>
      <c r="D252" s="226" t="s">
        <v>163</v>
      </c>
      <c r="E252" s="227" t="s">
        <v>357</v>
      </c>
      <c r="F252" s="228" t="s">
        <v>358</v>
      </c>
      <c r="G252" s="229" t="s">
        <v>210</v>
      </c>
      <c r="H252" s="230">
        <v>3.1000000000000001</v>
      </c>
      <c r="I252" s="231"/>
      <c r="J252" s="232">
        <f>ROUND(I252*H252,2)</f>
        <v>0</v>
      </c>
      <c r="K252" s="228" t="s">
        <v>167</v>
      </c>
      <c r="L252" s="44"/>
      <c r="M252" s="233" t="s">
        <v>19</v>
      </c>
      <c r="N252" s="234" t="s">
        <v>42</v>
      </c>
      <c r="O252" s="84"/>
      <c r="P252" s="235">
        <f>O252*H252</f>
        <v>0</v>
      </c>
      <c r="Q252" s="235">
        <v>2.4532922039999998</v>
      </c>
      <c r="R252" s="235">
        <f>Q252*H252</f>
        <v>7.6052058323999994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168</v>
      </c>
      <c r="AT252" s="237" t="s">
        <v>163</v>
      </c>
      <c r="AU252" s="237" t="s">
        <v>80</v>
      </c>
      <c r="AY252" s="17" t="s">
        <v>161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78</v>
      </c>
      <c r="BK252" s="238">
        <f>ROUND(I252*H252,2)</f>
        <v>0</v>
      </c>
      <c r="BL252" s="17" t="s">
        <v>168</v>
      </c>
      <c r="BM252" s="237" t="s">
        <v>359</v>
      </c>
    </row>
    <row r="253" s="13" customFormat="1">
      <c r="A253" s="13"/>
      <c r="B253" s="243"/>
      <c r="C253" s="244"/>
      <c r="D253" s="239" t="s">
        <v>172</v>
      </c>
      <c r="E253" s="245" t="s">
        <v>19</v>
      </c>
      <c r="F253" s="246" t="s">
        <v>228</v>
      </c>
      <c r="G253" s="244"/>
      <c r="H253" s="245" t="s">
        <v>19</v>
      </c>
      <c r="I253" s="247"/>
      <c r="J253" s="244"/>
      <c r="K253" s="244"/>
      <c r="L253" s="248"/>
      <c r="M253" s="249"/>
      <c r="N253" s="250"/>
      <c r="O253" s="250"/>
      <c r="P253" s="250"/>
      <c r="Q253" s="250"/>
      <c r="R253" s="250"/>
      <c r="S253" s="250"/>
      <c r="T253" s="25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2" t="s">
        <v>172</v>
      </c>
      <c r="AU253" s="252" t="s">
        <v>80</v>
      </c>
      <c r="AV253" s="13" t="s">
        <v>78</v>
      </c>
      <c r="AW253" s="13" t="s">
        <v>33</v>
      </c>
      <c r="AX253" s="13" t="s">
        <v>71</v>
      </c>
      <c r="AY253" s="252" t="s">
        <v>161</v>
      </c>
    </row>
    <row r="254" s="14" customFormat="1">
      <c r="A254" s="14"/>
      <c r="B254" s="253"/>
      <c r="C254" s="254"/>
      <c r="D254" s="239" t="s">
        <v>172</v>
      </c>
      <c r="E254" s="255" t="s">
        <v>19</v>
      </c>
      <c r="F254" s="256" t="s">
        <v>229</v>
      </c>
      <c r="G254" s="254"/>
      <c r="H254" s="257">
        <v>0.90000000000000002</v>
      </c>
      <c r="I254" s="258"/>
      <c r="J254" s="254"/>
      <c r="K254" s="254"/>
      <c r="L254" s="259"/>
      <c r="M254" s="260"/>
      <c r="N254" s="261"/>
      <c r="O254" s="261"/>
      <c r="P254" s="261"/>
      <c r="Q254" s="261"/>
      <c r="R254" s="261"/>
      <c r="S254" s="261"/>
      <c r="T254" s="26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3" t="s">
        <v>172</v>
      </c>
      <c r="AU254" s="263" t="s">
        <v>80</v>
      </c>
      <c r="AV254" s="14" t="s">
        <v>80</v>
      </c>
      <c r="AW254" s="14" t="s">
        <v>33</v>
      </c>
      <c r="AX254" s="14" t="s">
        <v>71</v>
      </c>
      <c r="AY254" s="263" t="s">
        <v>161</v>
      </c>
    </row>
    <row r="255" s="13" customFormat="1">
      <c r="A255" s="13"/>
      <c r="B255" s="243"/>
      <c r="C255" s="244"/>
      <c r="D255" s="239" t="s">
        <v>172</v>
      </c>
      <c r="E255" s="245" t="s">
        <v>19</v>
      </c>
      <c r="F255" s="246" t="s">
        <v>230</v>
      </c>
      <c r="G255" s="244"/>
      <c r="H255" s="245" t="s">
        <v>19</v>
      </c>
      <c r="I255" s="247"/>
      <c r="J255" s="244"/>
      <c r="K255" s="244"/>
      <c r="L255" s="248"/>
      <c r="M255" s="249"/>
      <c r="N255" s="250"/>
      <c r="O255" s="250"/>
      <c r="P255" s="250"/>
      <c r="Q255" s="250"/>
      <c r="R255" s="250"/>
      <c r="S255" s="250"/>
      <c r="T255" s="25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2" t="s">
        <v>172</v>
      </c>
      <c r="AU255" s="252" t="s">
        <v>80</v>
      </c>
      <c r="AV255" s="13" t="s">
        <v>78</v>
      </c>
      <c r="AW255" s="13" t="s">
        <v>33</v>
      </c>
      <c r="AX255" s="13" t="s">
        <v>71</v>
      </c>
      <c r="AY255" s="252" t="s">
        <v>161</v>
      </c>
    </row>
    <row r="256" s="14" customFormat="1">
      <c r="A256" s="14"/>
      <c r="B256" s="253"/>
      <c r="C256" s="254"/>
      <c r="D256" s="239" t="s">
        <v>172</v>
      </c>
      <c r="E256" s="255" t="s">
        <v>19</v>
      </c>
      <c r="F256" s="256" t="s">
        <v>231</v>
      </c>
      <c r="G256" s="254"/>
      <c r="H256" s="257">
        <v>1.0800000000000001</v>
      </c>
      <c r="I256" s="258"/>
      <c r="J256" s="254"/>
      <c r="K256" s="254"/>
      <c r="L256" s="259"/>
      <c r="M256" s="260"/>
      <c r="N256" s="261"/>
      <c r="O256" s="261"/>
      <c r="P256" s="261"/>
      <c r="Q256" s="261"/>
      <c r="R256" s="261"/>
      <c r="S256" s="261"/>
      <c r="T256" s="26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3" t="s">
        <v>172</v>
      </c>
      <c r="AU256" s="263" t="s">
        <v>80</v>
      </c>
      <c r="AV256" s="14" t="s">
        <v>80</v>
      </c>
      <c r="AW256" s="14" t="s">
        <v>33</v>
      </c>
      <c r="AX256" s="14" t="s">
        <v>71</v>
      </c>
      <c r="AY256" s="263" t="s">
        <v>161</v>
      </c>
    </row>
    <row r="257" s="13" customFormat="1">
      <c r="A257" s="13"/>
      <c r="B257" s="243"/>
      <c r="C257" s="244"/>
      <c r="D257" s="239" t="s">
        <v>172</v>
      </c>
      <c r="E257" s="245" t="s">
        <v>19</v>
      </c>
      <c r="F257" s="246" t="s">
        <v>232</v>
      </c>
      <c r="G257" s="244"/>
      <c r="H257" s="245" t="s">
        <v>19</v>
      </c>
      <c r="I257" s="247"/>
      <c r="J257" s="244"/>
      <c r="K257" s="244"/>
      <c r="L257" s="248"/>
      <c r="M257" s="249"/>
      <c r="N257" s="250"/>
      <c r="O257" s="250"/>
      <c r="P257" s="250"/>
      <c r="Q257" s="250"/>
      <c r="R257" s="250"/>
      <c r="S257" s="250"/>
      <c r="T257" s="25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2" t="s">
        <v>172</v>
      </c>
      <c r="AU257" s="252" t="s">
        <v>80</v>
      </c>
      <c r="AV257" s="13" t="s">
        <v>78</v>
      </c>
      <c r="AW257" s="13" t="s">
        <v>33</v>
      </c>
      <c r="AX257" s="13" t="s">
        <v>71</v>
      </c>
      <c r="AY257" s="252" t="s">
        <v>161</v>
      </c>
    </row>
    <row r="258" s="14" customFormat="1">
      <c r="A258" s="14"/>
      <c r="B258" s="253"/>
      <c r="C258" s="254"/>
      <c r="D258" s="239" t="s">
        <v>172</v>
      </c>
      <c r="E258" s="255" t="s">
        <v>19</v>
      </c>
      <c r="F258" s="256" t="s">
        <v>233</v>
      </c>
      <c r="G258" s="254"/>
      <c r="H258" s="257">
        <v>0.35999999999999999</v>
      </c>
      <c r="I258" s="258"/>
      <c r="J258" s="254"/>
      <c r="K258" s="254"/>
      <c r="L258" s="259"/>
      <c r="M258" s="260"/>
      <c r="N258" s="261"/>
      <c r="O258" s="261"/>
      <c r="P258" s="261"/>
      <c r="Q258" s="261"/>
      <c r="R258" s="261"/>
      <c r="S258" s="261"/>
      <c r="T258" s="26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3" t="s">
        <v>172</v>
      </c>
      <c r="AU258" s="263" t="s">
        <v>80</v>
      </c>
      <c r="AV258" s="14" t="s">
        <v>80</v>
      </c>
      <c r="AW258" s="14" t="s">
        <v>33</v>
      </c>
      <c r="AX258" s="14" t="s">
        <v>71</v>
      </c>
      <c r="AY258" s="263" t="s">
        <v>161</v>
      </c>
    </row>
    <row r="259" s="13" customFormat="1">
      <c r="A259" s="13"/>
      <c r="B259" s="243"/>
      <c r="C259" s="244"/>
      <c r="D259" s="239" t="s">
        <v>172</v>
      </c>
      <c r="E259" s="245" t="s">
        <v>19</v>
      </c>
      <c r="F259" s="246" t="s">
        <v>234</v>
      </c>
      <c r="G259" s="244"/>
      <c r="H259" s="245" t="s">
        <v>19</v>
      </c>
      <c r="I259" s="247"/>
      <c r="J259" s="244"/>
      <c r="K259" s="244"/>
      <c r="L259" s="248"/>
      <c r="M259" s="249"/>
      <c r="N259" s="250"/>
      <c r="O259" s="250"/>
      <c r="P259" s="250"/>
      <c r="Q259" s="250"/>
      <c r="R259" s="250"/>
      <c r="S259" s="250"/>
      <c r="T259" s="25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2" t="s">
        <v>172</v>
      </c>
      <c r="AU259" s="252" t="s">
        <v>80</v>
      </c>
      <c r="AV259" s="13" t="s">
        <v>78</v>
      </c>
      <c r="AW259" s="13" t="s">
        <v>33</v>
      </c>
      <c r="AX259" s="13" t="s">
        <v>71</v>
      </c>
      <c r="AY259" s="252" t="s">
        <v>161</v>
      </c>
    </row>
    <row r="260" s="14" customFormat="1">
      <c r="A260" s="14"/>
      <c r="B260" s="253"/>
      <c r="C260" s="254"/>
      <c r="D260" s="239" t="s">
        <v>172</v>
      </c>
      <c r="E260" s="255" t="s">
        <v>19</v>
      </c>
      <c r="F260" s="256" t="s">
        <v>235</v>
      </c>
      <c r="G260" s="254"/>
      <c r="H260" s="257">
        <v>0.57599999999999996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3" t="s">
        <v>172</v>
      </c>
      <c r="AU260" s="263" t="s">
        <v>80</v>
      </c>
      <c r="AV260" s="14" t="s">
        <v>80</v>
      </c>
      <c r="AW260" s="14" t="s">
        <v>33</v>
      </c>
      <c r="AX260" s="14" t="s">
        <v>71</v>
      </c>
      <c r="AY260" s="263" t="s">
        <v>161</v>
      </c>
    </row>
    <row r="261" s="13" customFormat="1">
      <c r="A261" s="13"/>
      <c r="B261" s="243"/>
      <c r="C261" s="244"/>
      <c r="D261" s="239" t="s">
        <v>172</v>
      </c>
      <c r="E261" s="245" t="s">
        <v>19</v>
      </c>
      <c r="F261" s="246" t="s">
        <v>236</v>
      </c>
      <c r="G261" s="244"/>
      <c r="H261" s="245" t="s">
        <v>19</v>
      </c>
      <c r="I261" s="247"/>
      <c r="J261" s="244"/>
      <c r="K261" s="244"/>
      <c r="L261" s="248"/>
      <c r="M261" s="249"/>
      <c r="N261" s="250"/>
      <c r="O261" s="250"/>
      <c r="P261" s="250"/>
      <c r="Q261" s="250"/>
      <c r="R261" s="250"/>
      <c r="S261" s="250"/>
      <c r="T261" s="25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2" t="s">
        <v>172</v>
      </c>
      <c r="AU261" s="252" t="s">
        <v>80</v>
      </c>
      <c r="AV261" s="13" t="s">
        <v>78</v>
      </c>
      <c r="AW261" s="13" t="s">
        <v>33</v>
      </c>
      <c r="AX261" s="13" t="s">
        <v>71</v>
      </c>
      <c r="AY261" s="252" t="s">
        <v>161</v>
      </c>
    </row>
    <row r="262" s="14" customFormat="1">
      <c r="A262" s="14"/>
      <c r="B262" s="253"/>
      <c r="C262" s="254"/>
      <c r="D262" s="239" t="s">
        <v>172</v>
      </c>
      <c r="E262" s="255" t="s">
        <v>19</v>
      </c>
      <c r="F262" s="256" t="s">
        <v>237</v>
      </c>
      <c r="G262" s="254"/>
      <c r="H262" s="257">
        <v>0.035999999999999997</v>
      </c>
      <c r="I262" s="258"/>
      <c r="J262" s="254"/>
      <c r="K262" s="254"/>
      <c r="L262" s="259"/>
      <c r="M262" s="260"/>
      <c r="N262" s="261"/>
      <c r="O262" s="261"/>
      <c r="P262" s="261"/>
      <c r="Q262" s="261"/>
      <c r="R262" s="261"/>
      <c r="S262" s="261"/>
      <c r="T262" s="26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3" t="s">
        <v>172</v>
      </c>
      <c r="AU262" s="263" t="s">
        <v>80</v>
      </c>
      <c r="AV262" s="14" t="s">
        <v>80</v>
      </c>
      <c r="AW262" s="14" t="s">
        <v>33</v>
      </c>
      <c r="AX262" s="14" t="s">
        <v>71</v>
      </c>
      <c r="AY262" s="263" t="s">
        <v>161</v>
      </c>
    </row>
    <row r="263" s="15" customFormat="1">
      <c r="A263" s="15"/>
      <c r="B263" s="264"/>
      <c r="C263" s="265"/>
      <c r="D263" s="239" t="s">
        <v>172</v>
      </c>
      <c r="E263" s="266" t="s">
        <v>19</v>
      </c>
      <c r="F263" s="267" t="s">
        <v>177</v>
      </c>
      <c r="G263" s="265"/>
      <c r="H263" s="268">
        <v>2.952</v>
      </c>
      <c r="I263" s="269"/>
      <c r="J263" s="265"/>
      <c r="K263" s="265"/>
      <c r="L263" s="270"/>
      <c r="M263" s="271"/>
      <c r="N263" s="272"/>
      <c r="O263" s="272"/>
      <c r="P263" s="272"/>
      <c r="Q263" s="272"/>
      <c r="R263" s="272"/>
      <c r="S263" s="272"/>
      <c r="T263" s="27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4" t="s">
        <v>172</v>
      </c>
      <c r="AU263" s="274" t="s">
        <v>80</v>
      </c>
      <c r="AV263" s="15" t="s">
        <v>168</v>
      </c>
      <c r="AW263" s="15" t="s">
        <v>33</v>
      </c>
      <c r="AX263" s="15" t="s">
        <v>78</v>
      </c>
      <c r="AY263" s="274" t="s">
        <v>161</v>
      </c>
    </row>
    <row r="264" s="14" customFormat="1">
      <c r="A264" s="14"/>
      <c r="B264" s="253"/>
      <c r="C264" s="254"/>
      <c r="D264" s="239" t="s">
        <v>172</v>
      </c>
      <c r="E264" s="254"/>
      <c r="F264" s="256" t="s">
        <v>360</v>
      </c>
      <c r="G264" s="254"/>
      <c r="H264" s="257">
        <v>3.1000000000000001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3" t="s">
        <v>172</v>
      </c>
      <c r="AU264" s="263" t="s">
        <v>80</v>
      </c>
      <c r="AV264" s="14" t="s">
        <v>80</v>
      </c>
      <c r="AW264" s="14" t="s">
        <v>4</v>
      </c>
      <c r="AX264" s="14" t="s">
        <v>78</v>
      </c>
      <c r="AY264" s="263" t="s">
        <v>161</v>
      </c>
    </row>
    <row r="265" s="12" customFormat="1" ht="22.8" customHeight="1">
      <c r="A265" s="12"/>
      <c r="B265" s="210"/>
      <c r="C265" s="211"/>
      <c r="D265" s="212" t="s">
        <v>70</v>
      </c>
      <c r="E265" s="224" t="s">
        <v>194</v>
      </c>
      <c r="F265" s="224" t="s">
        <v>361</v>
      </c>
      <c r="G265" s="211"/>
      <c r="H265" s="211"/>
      <c r="I265" s="214"/>
      <c r="J265" s="225">
        <f>BK265</f>
        <v>0</v>
      </c>
      <c r="K265" s="211"/>
      <c r="L265" s="216"/>
      <c r="M265" s="217"/>
      <c r="N265" s="218"/>
      <c r="O265" s="218"/>
      <c r="P265" s="219">
        <f>SUM(P266:P401)</f>
        <v>0</v>
      </c>
      <c r="Q265" s="218"/>
      <c r="R265" s="219">
        <f>SUM(R266:R401)</f>
        <v>1153.6186599999999</v>
      </c>
      <c r="S265" s="218"/>
      <c r="T265" s="220">
        <f>SUM(T266:T401)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1" t="s">
        <v>78</v>
      </c>
      <c r="AT265" s="222" t="s">
        <v>70</v>
      </c>
      <c r="AU265" s="222" t="s">
        <v>78</v>
      </c>
      <c r="AY265" s="221" t="s">
        <v>161</v>
      </c>
      <c r="BK265" s="223">
        <f>SUM(BK266:BK401)</f>
        <v>0</v>
      </c>
    </row>
    <row r="266" s="2" customFormat="1" ht="33" customHeight="1">
      <c r="A266" s="38"/>
      <c r="B266" s="39"/>
      <c r="C266" s="226" t="s">
        <v>362</v>
      </c>
      <c r="D266" s="226" t="s">
        <v>163</v>
      </c>
      <c r="E266" s="227" t="s">
        <v>363</v>
      </c>
      <c r="F266" s="228" t="s">
        <v>364</v>
      </c>
      <c r="G266" s="229" t="s">
        <v>166</v>
      </c>
      <c r="H266" s="230">
        <v>766</v>
      </c>
      <c r="I266" s="231"/>
      <c r="J266" s="232">
        <f>ROUND(I266*H266,2)</f>
        <v>0</v>
      </c>
      <c r="K266" s="228" t="s">
        <v>167</v>
      </c>
      <c r="L266" s="44"/>
      <c r="M266" s="233" t="s">
        <v>19</v>
      </c>
      <c r="N266" s="234" t="s">
        <v>42</v>
      </c>
      <c r="O266" s="84"/>
      <c r="P266" s="235">
        <f>O266*H266</f>
        <v>0</v>
      </c>
      <c r="Q266" s="235">
        <v>0</v>
      </c>
      <c r="R266" s="235">
        <f>Q266*H266</f>
        <v>0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168</v>
      </c>
      <c r="AT266" s="237" t="s">
        <v>163</v>
      </c>
      <c r="AU266" s="237" t="s">
        <v>80</v>
      </c>
      <c r="AY266" s="17" t="s">
        <v>161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78</v>
      </c>
      <c r="BK266" s="238">
        <f>ROUND(I266*H266,2)</f>
        <v>0</v>
      </c>
      <c r="BL266" s="17" t="s">
        <v>168</v>
      </c>
      <c r="BM266" s="237" t="s">
        <v>365</v>
      </c>
    </row>
    <row r="267" s="2" customFormat="1">
      <c r="A267" s="38"/>
      <c r="B267" s="39"/>
      <c r="C267" s="40"/>
      <c r="D267" s="239" t="s">
        <v>170</v>
      </c>
      <c r="E267" s="40"/>
      <c r="F267" s="240" t="s">
        <v>366</v>
      </c>
      <c r="G267" s="40"/>
      <c r="H267" s="40"/>
      <c r="I267" s="146"/>
      <c r="J267" s="40"/>
      <c r="K267" s="40"/>
      <c r="L267" s="44"/>
      <c r="M267" s="241"/>
      <c r="N267" s="242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170</v>
      </c>
      <c r="AU267" s="17" t="s">
        <v>80</v>
      </c>
    </row>
    <row r="268" s="13" customFormat="1">
      <c r="A268" s="13"/>
      <c r="B268" s="243"/>
      <c r="C268" s="244"/>
      <c r="D268" s="239" t="s">
        <v>172</v>
      </c>
      <c r="E268" s="245" t="s">
        <v>19</v>
      </c>
      <c r="F268" s="246" t="s">
        <v>367</v>
      </c>
      <c r="G268" s="244"/>
      <c r="H268" s="245" t="s">
        <v>19</v>
      </c>
      <c r="I268" s="247"/>
      <c r="J268" s="244"/>
      <c r="K268" s="244"/>
      <c r="L268" s="248"/>
      <c r="M268" s="249"/>
      <c r="N268" s="250"/>
      <c r="O268" s="250"/>
      <c r="P268" s="250"/>
      <c r="Q268" s="250"/>
      <c r="R268" s="250"/>
      <c r="S268" s="250"/>
      <c r="T268" s="25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2" t="s">
        <v>172</v>
      </c>
      <c r="AU268" s="252" t="s">
        <v>80</v>
      </c>
      <c r="AV268" s="13" t="s">
        <v>78</v>
      </c>
      <c r="AW268" s="13" t="s">
        <v>33</v>
      </c>
      <c r="AX268" s="13" t="s">
        <v>71</v>
      </c>
      <c r="AY268" s="252" t="s">
        <v>161</v>
      </c>
    </row>
    <row r="269" s="13" customFormat="1">
      <c r="A269" s="13"/>
      <c r="B269" s="243"/>
      <c r="C269" s="244"/>
      <c r="D269" s="239" t="s">
        <v>172</v>
      </c>
      <c r="E269" s="245" t="s">
        <v>19</v>
      </c>
      <c r="F269" s="246" t="s">
        <v>368</v>
      </c>
      <c r="G269" s="244"/>
      <c r="H269" s="245" t="s">
        <v>19</v>
      </c>
      <c r="I269" s="247"/>
      <c r="J269" s="244"/>
      <c r="K269" s="244"/>
      <c r="L269" s="248"/>
      <c r="M269" s="249"/>
      <c r="N269" s="250"/>
      <c r="O269" s="250"/>
      <c r="P269" s="250"/>
      <c r="Q269" s="250"/>
      <c r="R269" s="250"/>
      <c r="S269" s="250"/>
      <c r="T269" s="25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2" t="s">
        <v>172</v>
      </c>
      <c r="AU269" s="252" t="s">
        <v>80</v>
      </c>
      <c r="AV269" s="13" t="s">
        <v>78</v>
      </c>
      <c r="AW269" s="13" t="s">
        <v>33</v>
      </c>
      <c r="AX269" s="13" t="s">
        <v>71</v>
      </c>
      <c r="AY269" s="252" t="s">
        <v>161</v>
      </c>
    </row>
    <row r="270" s="14" customFormat="1">
      <c r="A270" s="14"/>
      <c r="B270" s="253"/>
      <c r="C270" s="254"/>
      <c r="D270" s="239" t="s">
        <v>172</v>
      </c>
      <c r="E270" s="255" t="s">
        <v>19</v>
      </c>
      <c r="F270" s="256" t="s">
        <v>369</v>
      </c>
      <c r="G270" s="254"/>
      <c r="H270" s="257">
        <v>425</v>
      </c>
      <c r="I270" s="258"/>
      <c r="J270" s="254"/>
      <c r="K270" s="254"/>
      <c r="L270" s="259"/>
      <c r="M270" s="260"/>
      <c r="N270" s="261"/>
      <c r="O270" s="261"/>
      <c r="P270" s="261"/>
      <c r="Q270" s="261"/>
      <c r="R270" s="261"/>
      <c r="S270" s="261"/>
      <c r="T270" s="26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3" t="s">
        <v>172</v>
      </c>
      <c r="AU270" s="263" t="s">
        <v>80</v>
      </c>
      <c r="AV270" s="14" t="s">
        <v>80</v>
      </c>
      <c r="AW270" s="14" t="s">
        <v>33</v>
      </c>
      <c r="AX270" s="14" t="s">
        <v>71</v>
      </c>
      <c r="AY270" s="263" t="s">
        <v>161</v>
      </c>
    </row>
    <row r="271" s="13" customFormat="1">
      <c r="A271" s="13"/>
      <c r="B271" s="243"/>
      <c r="C271" s="244"/>
      <c r="D271" s="239" t="s">
        <v>172</v>
      </c>
      <c r="E271" s="245" t="s">
        <v>19</v>
      </c>
      <c r="F271" s="246" t="s">
        <v>370</v>
      </c>
      <c r="G271" s="244"/>
      <c r="H271" s="245" t="s">
        <v>19</v>
      </c>
      <c r="I271" s="247"/>
      <c r="J271" s="244"/>
      <c r="K271" s="244"/>
      <c r="L271" s="248"/>
      <c r="M271" s="249"/>
      <c r="N271" s="250"/>
      <c r="O271" s="250"/>
      <c r="P271" s="250"/>
      <c r="Q271" s="250"/>
      <c r="R271" s="250"/>
      <c r="S271" s="250"/>
      <c r="T271" s="25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2" t="s">
        <v>172</v>
      </c>
      <c r="AU271" s="252" t="s">
        <v>80</v>
      </c>
      <c r="AV271" s="13" t="s">
        <v>78</v>
      </c>
      <c r="AW271" s="13" t="s">
        <v>33</v>
      </c>
      <c r="AX271" s="13" t="s">
        <v>71</v>
      </c>
      <c r="AY271" s="252" t="s">
        <v>161</v>
      </c>
    </row>
    <row r="272" s="13" customFormat="1">
      <c r="A272" s="13"/>
      <c r="B272" s="243"/>
      <c r="C272" s="244"/>
      <c r="D272" s="239" t="s">
        <v>172</v>
      </c>
      <c r="E272" s="245" t="s">
        <v>19</v>
      </c>
      <c r="F272" s="246" t="s">
        <v>371</v>
      </c>
      <c r="G272" s="244"/>
      <c r="H272" s="245" t="s">
        <v>19</v>
      </c>
      <c r="I272" s="247"/>
      <c r="J272" s="244"/>
      <c r="K272" s="244"/>
      <c r="L272" s="248"/>
      <c r="M272" s="249"/>
      <c r="N272" s="250"/>
      <c r="O272" s="250"/>
      <c r="P272" s="250"/>
      <c r="Q272" s="250"/>
      <c r="R272" s="250"/>
      <c r="S272" s="250"/>
      <c r="T272" s="25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2" t="s">
        <v>172</v>
      </c>
      <c r="AU272" s="252" t="s">
        <v>80</v>
      </c>
      <c r="AV272" s="13" t="s">
        <v>78</v>
      </c>
      <c r="AW272" s="13" t="s">
        <v>33</v>
      </c>
      <c r="AX272" s="13" t="s">
        <v>71</v>
      </c>
      <c r="AY272" s="252" t="s">
        <v>161</v>
      </c>
    </row>
    <row r="273" s="14" customFormat="1">
      <c r="A273" s="14"/>
      <c r="B273" s="253"/>
      <c r="C273" s="254"/>
      <c r="D273" s="239" t="s">
        <v>172</v>
      </c>
      <c r="E273" s="255" t="s">
        <v>19</v>
      </c>
      <c r="F273" s="256" t="s">
        <v>372</v>
      </c>
      <c r="G273" s="254"/>
      <c r="H273" s="257">
        <v>335</v>
      </c>
      <c r="I273" s="258"/>
      <c r="J273" s="254"/>
      <c r="K273" s="254"/>
      <c r="L273" s="259"/>
      <c r="M273" s="260"/>
      <c r="N273" s="261"/>
      <c r="O273" s="261"/>
      <c r="P273" s="261"/>
      <c r="Q273" s="261"/>
      <c r="R273" s="261"/>
      <c r="S273" s="261"/>
      <c r="T273" s="26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3" t="s">
        <v>172</v>
      </c>
      <c r="AU273" s="263" t="s">
        <v>80</v>
      </c>
      <c r="AV273" s="14" t="s">
        <v>80</v>
      </c>
      <c r="AW273" s="14" t="s">
        <v>33</v>
      </c>
      <c r="AX273" s="14" t="s">
        <v>71</v>
      </c>
      <c r="AY273" s="263" t="s">
        <v>161</v>
      </c>
    </row>
    <row r="274" s="13" customFormat="1">
      <c r="A274" s="13"/>
      <c r="B274" s="243"/>
      <c r="C274" s="244"/>
      <c r="D274" s="239" t="s">
        <v>172</v>
      </c>
      <c r="E274" s="245" t="s">
        <v>19</v>
      </c>
      <c r="F274" s="246" t="s">
        <v>373</v>
      </c>
      <c r="G274" s="244"/>
      <c r="H274" s="245" t="s">
        <v>19</v>
      </c>
      <c r="I274" s="247"/>
      <c r="J274" s="244"/>
      <c r="K274" s="244"/>
      <c r="L274" s="248"/>
      <c r="M274" s="249"/>
      <c r="N274" s="250"/>
      <c r="O274" s="250"/>
      <c r="P274" s="250"/>
      <c r="Q274" s="250"/>
      <c r="R274" s="250"/>
      <c r="S274" s="250"/>
      <c r="T274" s="25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2" t="s">
        <v>172</v>
      </c>
      <c r="AU274" s="252" t="s">
        <v>80</v>
      </c>
      <c r="AV274" s="13" t="s">
        <v>78</v>
      </c>
      <c r="AW274" s="13" t="s">
        <v>33</v>
      </c>
      <c r="AX274" s="13" t="s">
        <v>71</v>
      </c>
      <c r="AY274" s="252" t="s">
        <v>161</v>
      </c>
    </row>
    <row r="275" s="13" customFormat="1">
      <c r="A275" s="13"/>
      <c r="B275" s="243"/>
      <c r="C275" s="244"/>
      <c r="D275" s="239" t="s">
        <v>172</v>
      </c>
      <c r="E275" s="245" t="s">
        <v>19</v>
      </c>
      <c r="F275" s="246" t="s">
        <v>371</v>
      </c>
      <c r="G275" s="244"/>
      <c r="H275" s="245" t="s">
        <v>19</v>
      </c>
      <c r="I275" s="247"/>
      <c r="J275" s="244"/>
      <c r="K275" s="244"/>
      <c r="L275" s="248"/>
      <c r="M275" s="249"/>
      <c r="N275" s="250"/>
      <c r="O275" s="250"/>
      <c r="P275" s="250"/>
      <c r="Q275" s="250"/>
      <c r="R275" s="250"/>
      <c r="S275" s="250"/>
      <c r="T275" s="25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2" t="s">
        <v>172</v>
      </c>
      <c r="AU275" s="252" t="s">
        <v>80</v>
      </c>
      <c r="AV275" s="13" t="s">
        <v>78</v>
      </c>
      <c r="AW275" s="13" t="s">
        <v>33</v>
      </c>
      <c r="AX275" s="13" t="s">
        <v>71</v>
      </c>
      <c r="AY275" s="252" t="s">
        <v>161</v>
      </c>
    </row>
    <row r="276" s="14" customFormat="1">
      <c r="A276" s="14"/>
      <c r="B276" s="253"/>
      <c r="C276" s="254"/>
      <c r="D276" s="239" t="s">
        <v>172</v>
      </c>
      <c r="E276" s="255" t="s">
        <v>19</v>
      </c>
      <c r="F276" s="256" t="s">
        <v>198</v>
      </c>
      <c r="G276" s="254"/>
      <c r="H276" s="257">
        <v>6</v>
      </c>
      <c r="I276" s="258"/>
      <c r="J276" s="254"/>
      <c r="K276" s="254"/>
      <c r="L276" s="259"/>
      <c r="M276" s="260"/>
      <c r="N276" s="261"/>
      <c r="O276" s="261"/>
      <c r="P276" s="261"/>
      <c r="Q276" s="261"/>
      <c r="R276" s="261"/>
      <c r="S276" s="261"/>
      <c r="T276" s="26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3" t="s">
        <v>172</v>
      </c>
      <c r="AU276" s="263" t="s">
        <v>80</v>
      </c>
      <c r="AV276" s="14" t="s">
        <v>80</v>
      </c>
      <c r="AW276" s="14" t="s">
        <v>33</v>
      </c>
      <c r="AX276" s="14" t="s">
        <v>71</v>
      </c>
      <c r="AY276" s="263" t="s">
        <v>161</v>
      </c>
    </row>
    <row r="277" s="15" customFormat="1">
      <c r="A277" s="15"/>
      <c r="B277" s="264"/>
      <c r="C277" s="265"/>
      <c r="D277" s="239" t="s">
        <v>172</v>
      </c>
      <c r="E277" s="266" t="s">
        <v>19</v>
      </c>
      <c r="F277" s="267" t="s">
        <v>177</v>
      </c>
      <c r="G277" s="265"/>
      <c r="H277" s="268">
        <v>766</v>
      </c>
      <c r="I277" s="269"/>
      <c r="J277" s="265"/>
      <c r="K277" s="265"/>
      <c r="L277" s="270"/>
      <c r="M277" s="271"/>
      <c r="N277" s="272"/>
      <c r="O277" s="272"/>
      <c r="P277" s="272"/>
      <c r="Q277" s="272"/>
      <c r="R277" s="272"/>
      <c r="S277" s="272"/>
      <c r="T277" s="27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4" t="s">
        <v>172</v>
      </c>
      <c r="AU277" s="274" t="s">
        <v>80</v>
      </c>
      <c r="AV277" s="15" t="s">
        <v>168</v>
      </c>
      <c r="AW277" s="15" t="s">
        <v>33</v>
      </c>
      <c r="AX277" s="15" t="s">
        <v>78</v>
      </c>
      <c r="AY277" s="274" t="s">
        <v>161</v>
      </c>
    </row>
    <row r="278" s="2" customFormat="1" ht="21.75" customHeight="1">
      <c r="A278" s="38"/>
      <c r="B278" s="39"/>
      <c r="C278" s="226" t="s">
        <v>374</v>
      </c>
      <c r="D278" s="226" t="s">
        <v>163</v>
      </c>
      <c r="E278" s="227" t="s">
        <v>375</v>
      </c>
      <c r="F278" s="228" t="s">
        <v>376</v>
      </c>
      <c r="G278" s="229" t="s">
        <v>166</v>
      </c>
      <c r="H278" s="230">
        <v>341</v>
      </c>
      <c r="I278" s="231"/>
      <c r="J278" s="232">
        <f>ROUND(I278*H278,2)</f>
        <v>0</v>
      </c>
      <c r="K278" s="228" t="s">
        <v>167</v>
      </c>
      <c r="L278" s="44"/>
      <c r="M278" s="233" t="s">
        <v>19</v>
      </c>
      <c r="N278" s="234" t="s">
        <v>42</v>
      </c>
      <c r="O278" s="84"/>
      <c r="P278" s="235">
        <f>O278*H278</f>
        <v>0</v>
      </c>
      <c r="Q278" s="235">
        <v>0</v>
      </c>
      <c r="R278" s="235">
        <f>Q278*H278</f>
        <v>0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168</v>
      </c>
      <c r="AT278" s="237" t="s">
        <v>163</v>
      </c>
      <c r="AU278" s="237" t="s">
        <v>80</v>
      </c>
      <c r="AY278" s="17" t="s">
        <v>161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78</v>
      </c>
      <c r="BK278" s="238">
        <f>ROUND(I278*H278,2)</f>
        <v>0</v>
      </c>
      <c r="BL278" s="17" t="s">
        <v>168</v>
      </c>
      <c r="BM278" s="237" t="s">
        <v>377</v>
      </c>
    </row>
    <row r="279" s="2" customFormat="1">
      <c r="A279" s="38"/>
      <c r="B279" s="39"/>
      <c r="C279" s="40"/>
      <c r="D279" s="239" t="s">
        <v>170</v>
      </c>
      <c r="E279" s="40"/>
      <c r="F279" s="240" t="s">
        <v>366</v>
      </c>
      <c r="G279" s="40"/>
      <c r="H279" s="40"/>
      <c r="I279" s="146"/>
      <c r="J279" s="40"/>
      <c r="K279" s="40"/>
      <c r="L279" s="44"/>
      <c r="M279" s="241"/>
      <c r="N279" s="242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170</v>
      </c>
      <c r="AU279" s="17" t="s">
        <v>80</v>
      </c>
    </row>
    <row r="280" s="13" customFormat="1">
      <c r="A280" s="13"/>
      <c r="B280" s="243"/>
      <c r="C280" s="244"/>
      <c r="D280" s="239" t="s">
        <v>172</v>
      </c>
      <c r="E280" s="245" t="s">
        <v>19</v>
      </c>
      <c r="F280" s="246" t="s">
        <v>370</v>
      </c>
      <c r="G280" s="244"/>
      <c r="H280" s="245" t="s">
        <v>19</v>
      </c>
      <c r="I280" s="247"/>
      <c r="J280" s="244"/>
      <c r="K280" s="244"/>
      <c r="L280" s="248"/>
      <c r="M280" s="249"/>
      <c r="N280" s="250"/>
      <c r="O280" s="250"/>
      <c r="P280" s="250"/>
      <c r="Q280" s="250"/>
      <c r="R280" s="250"/>
      <c r="S280" s="250"/>
      <c r="T280" s="25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2" t="s">
        <v>172</v>
      </c>
      <c r="AU280" s="252" t="s">
        <v>80</v>
      </c>
      <c r="AV280" s="13" t="s">
        <v>78</v>
      </c>
      <c r="AW280" s="13" t="s">
        <v>33</v>
      </c>
      <c r="AX280" s="13" t="s">
        <v>71</v>
      </c>
      <c r="AY280" s="252" t="s">
        <v>161</v>
      </c>
    </row>
    <row r="281" s="13" customFormat="1">
      <c r="A281" s="13"/>
      <c r="B281" s="243"/>
      <c r="C281" s="244"/>
      <c r="D281" s="239" t="s">
        <v>172</v>
      </c>
      <c r="E281" s="245" t="s">
        <v>19</v>
      </c>
      <c r="F281" s="246" t="s">
        <v>378</v>
      </c>
      <c r="G281" s="244"/>
      <c r="H281" s="245" t="s">
        <v>19</v>
      </c>
      <c r="I281" s="247"/>
      <c r="J281" s="244"/>
      <c r="K281" s="244"/>
      <c r="L281" s="248"/>
      <c r="M281" s="249"/>
      <c r="N281" s="250"/>
      <c r="O281" s="250"/>
      <c r="P281" s="250"/>
      <c r="Q281" s="250"/>
      <c r="R281" s="250"/>
      <c r="S281" s="250"/>
      <c r="T281" s="25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2" t="s">
        <v>172</v>
      </c>
      <c r="AU281" s="252" t="s">
        <v>80</v>
      </c>
      <c r="AV281" s="13" t="s">
        <v>78</v>
      </c>
      <c r="AW281" s="13" t="s">
        <v>33</v>
      </c>
      <c r="AX281" s="13" t="s">
        <v>71</v>
      </c>
      <c r="AY281" s="252" t="s">
        <v>161</v>
      </c>
    </row>
    <row r="282" s="14" customFormat="1">
      <c r="A282" s="14"/>
      <c r="B282" s="253"/>
      <c r="C282" s="254"/>
      <c r="D282" s="239" t="s">
        <v>172</v>
      </c>
      <c r="E282" s="255" t="s">
        <v>19</v>
      </c>
      <c r="F282" s="256" t="s">
        <v>372</v>
      </c>
      <c r="G282" s="254"/>
      <c r="H282" s="257">
        <v>335</v>
      </c>
      <c r="I282" s="258"/>
      <c r="J282" s="254"/>
      <c r="K282" s="254"/>
      <c r="L282" s="259"/>
      <c r="M282" s="260"/>
      <c r="N282" s="261"/>
      <c r="O282" s="261"/>
      <c r="P282" s="261"/>
      <c r="Q282" s="261"/>
      <c r="R282" s="261"/>
      <c r="S282" s="261"/>
      <c r="T282" s="26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3" t="s">
        <v>172</v>
      </c>
      <c r="AU282" s="263" t="s">
        <v>80</v>
      </c>
      <c r="AV282" s="14" t="s">
        <v>80</v>
      </c>
      <c r="AW282" s="14" t="s">
        <v>33</v>
      </c>
      <c r="AX282" s="14" t="s">
        <v>71</v>
      </c>
      <c r="AY282" s="263" t="s">
        <v>161</v>
      </c>
    </row>
    <row r="283" s="13" customFormat="1">
      <c r="A283" s="13"/>
      <c r="B283" s="243"/>
      <c r="C283" s="244"/>
      <c r="D283" s="239" t="s">
        <v>172</v>
      </c>
      <c r="E283" s="245" t="s">
        <v>19</v>
      </c>
      <c r="F283" s="246" t="s">
        <v>373</v>
      </c>
      <c r="G283" s="244"/>
      <c r="H283" s="245" t="s">
        <v>19</v>
      </c>
      <c r="I283" s="247"/>
      <c r="J283" s="244"/>
      <c r="K283" s="244"/>
      <c r="L283" s="248"/>
      <c r="M283" s="249"/>
      <c r="N283" s="250"/>
      <c r="O283" s="250"/>
      <c r="P283" s="250"/>
      <c r="Q283" s="250"/>
      <c r="R283" s="250"/>
      <c r="S283" s="250"/>
      <c r="T283" s="25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2" t="s">
        <v>172</v>
      </c>
      <c r="AU283" s="252" t="s">
        <v>80</v>
      </c>
      <c r="AV283" s="13" t="s">
        <v>78</v>
      </c>
      <c r="AW283" s="13" t="s">
        <v>33</v>
      </c>
      <c r="AX283" s="13" t="s">
        <v>71</v>
      </c>
      <c r="AY283" s="252" t="s">
        <v>161</v>
      </c>
    </row>
    <row r="284" s="13" customFormat="1">
      <c r="A284" s="13"/>
      <c r="B284" s="243"/>
      <c r="C284" s="244"/>
      <c r="D284" s="239" t="s">
        <v>172</v>
      </c>
      <c r="E284" s="245" t="s">
        <v>19</v>
      </c>
      <c r="F284" s="246" t="s">
        <v>378</v>
      </c>
      <c r="G284" s="244"/>
      <c r="H284" s="245" t="s">
        <v>19</v>
      </c>
      <c r="I284" s="247"/>
      <c r="J284" s="244"/>
      <c r="K284" s="244"/>
      <c r="L284" s="248"/>
      <c r="M284" s="249"/>
      <c r="N284" s="250"/>
      <c r="O284" s="250"/>
      <c r="P284" s="250"/>
      <c r="Q284" s="250"/>
      <c r="R284" s="250"/>
      <c r="S284" s="250"/>
      <c r="T284" s="25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2" t="s">
        <v>172</v>
      </c>
      <c r="AU284" s="252" t="s">
        <v>80</v>
      </c>
      <c r="AV284" s="13" t="s">
        <v>78</v>
      </c>
      <c r="AW284" s="13" t="s">
        <v>33</v>
      </c>
      <c r="AX284" s="13" t="s">
        <v>71</v>
      </c>
      <c r="AY284" s="252" t="s">
        <v>161</v>
      </c>
    </row>
    <row r="285" s="14" customFormat="1">
      <c r="A285" s="14"/>
      <c r="B285" s="253"/>
      <c r="C285" s="254"/>
      <c r="D285" s="239" t="s">
        <v>172</v>
      </c>
      <c r="E285" s="255" t="s">
        <v>19</v>
      </c>
      <c r="F285" s="256" t="s">
        <v>198</v>
      </c>
      <c r="G285" s="254"/>
      <c r="H285" s="257">
        <v>6</v>
      </c>
      <c r="I285" s="258"/>
      <c r="J285" s="254"/>
      <c r="K285" s="254"/>
      <c r="L285" s="259"/>
      <c r="M285" s="260"/>
      <c r="N285" s="261"/>
      <c r="O285" s="261"/>
      <c r="P285" s="261"/>
      <c r="Q285" s="261"/>
      <c r="R285" s="261"/>
      <c r="S285" s="261"/>
      <c r="T285" s="26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3" t="s">
        <v>172</v>
      </c>
      <c r="AU285" s="263" t="s">
        <v>80</v>
      </c>
      <c r="AV285" s="14" t="s">
        <v>80</v>
      </c>
      <c r="AW285" s="14" t="s">
        <v>33</v>
      </c>
      <c r="AX285" s="14" t="s">
        <v>71</v>
      </c>
      <c r="AY285" s="263" t="s">
        <v>161</v>
      </c>
    </row>
    <row r="286" s="15" customFormat="1">
      <c r="A286" s="15"/>
      <c r="B286" s="264"/>
      <c r="C286" s="265"/>
      <c r="D286" s="239" t="s">
        <v>172</v>
      </c>
      <c r="E286" s="266" t="s">
        <v>19</v>
      </c>
      <c r="F286" s="267" t="s">
        <v>177</v>
      </c>
      <c r="G286" s="265"/>
      <c r="H286" s="268">
        <v>341</v>
      </c>
      <c r="I286" s="269"/>
      <c r="J286" s="265"/>
      <c r="K286" s="265"/>
      <c r="L286" s="270"/>
      <c r="M286" s="271"/>
      <c r="N286" s="272"/>
      <c r="O286" s="272"/>
      <c r="P286" s="272"/>
      <c r="Q286" s="272"/>
      <c r="R286" s="272"/>
      <c r="S286" s="272"/>
      <c r="T286" s="27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4" t="s">
        <v>172</v>
      </c>
      <c r="AU286" s="274" t="s">
        <v>80</v>
      </c>
      <c r="AV286" s="15" t="s">
        <v>168</v>
      </c>
      <c r="AW286" s="15" t="s">
        <v>33</v>
      </c>
      <c r="AX286" s="15" t="s">
        <v>78</v>
      </c>
      <c r="AY286" s="274" t="s">
        <v>161</v>
      </c>
    </row>
    <row r="287" s="2" customFormat="1" ht="21.75" customHeight="1">
      <c r="A287" s="38"/>
      <c r="B287" s="39"/>
      <c r="C287" s="226" t="s">
        <v>379</v>
      </c>
      <c r="D287" s="226" t="s">
        <v>163</v>
      </c>
      <c r="E287" s="227" t="s">
        <v>380</v>
      </c>
      <c r="F287" s="228" t="s">
        <v>381</v>
      </c>
      <c r="G287" s="229" t="s">
        <v>166</v>
      </c>
      <c r="H287" s="230">
        <v>2421</v>
      </c>
      <c r="I287" s="231"/>
      <c r="J287" s="232">
        <f>ROUND(I287*H287,2)</f>
        <v>0</v>
      </c>
      <c r="K287" s="228" t="s">
        <v>167</v>
      </c>
      <c r="L287" s="44"/>
      <c r="M287" s="233" t="s">
        <v>19</v>
      </c>
      <c r="N287" s="234" t="s">
        <v>42</v>
      </c>
      <c r="O287" s="84"/>
      <c r="P287" s="235">
        <f>O287*H287</f>
        <v>0</v>
      </c>
      <c r="Q287" s="235">
        <v>0</v>
      </c>
      <c r="R287" s="235">
        <f>Q287*H287</f>
        <v>0</v>
      </c>
      <c r="S287" s="235">
        <v>0</v>
      </c>
      <c r="T287" s="23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7" t="s">
        <v>168</v>
      </c>
      <c r="AT287" s="237" t="s">
        <v>163</v>
      </c>
      <c r="AU287" s="237" t="s">
        <v>80</v>
      </c>
      <c r="AY287" s="17" t="s">
        <v>161</v>
      </c>
      <c r="BE287" s="238">
        <f>IF(N287="základní",J287,0)</f>
        <v>0</v>
      </c>
      <c r="BF287" s="238">
        <f>IF(N287="snížená",J287,0)</f>
        <v>0</v>
      </c>
      <c r="BG287" s="238">
        <f>IF(N287="zákl. přenesená",J287,0)</f>
        <v>0</v>
      </c>
      <c r="BH287" s="238">
        <f>IF(N287="sníž. přenesená",J287,0)</f>
        <v>0</v>
      </c>
      <c r="BI287" s="238">
        <f>IF(N287="nulová",J287,0)</f>
        <v>0</v>
      </c>
      <c r="BJ287" s="17" t="s">
        <v>78</v>
      </c>
      <c r="BK287" s="238">
        <f>ROUND(I287*H287,2)</f>
        <v>0</v>
      </c>
      <c r="BL287" s="17" t="s">
        <v>168</v>
      </c>
      <c r="BM287" s="237" t="s">
        <v>382</v>
      </c>
    </row>
    <row r="288" s="2" customFormat="1">
      <c r="A288" s="38"/>
      <c r="B288" s="39"/>
      <c r="C288" s="40"/>
      <c r="D288" s="239" t="s">
        <v>170</v>
      </c>
      <c r="E288" s="40"/>
      <c r="F288" s="240" t="s">
        <v>366</v>
      </c>
      <c r="G288" s="40"/>
      <c r="H288" s="40"/>
      <c r="I288" s="146"/>
      <c r="J288" s="40"/>
      <c r="K288" s="40"/>
      <c r="L288" s="44"/>
      <c r="M288" s="241"/>
      <c r="N288" s="242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170</v>
      </c>
      <c r="AU288" s="17" t="s">
        <v>80</v>
      </c>
    </row>
    <row r="289" s="13" customFormat="1">
      <c r="A289" s="13"/>
      <c r="B289" s="243"/>
      <c r="C289" s="244"/>
      <c r="D289" s="239" t="s">
        <v>172</v>
      </c>
      <c r="E289" s="245" t="s">
        <v>19</v>
      </c>
      <c r="F289" s="246" t="s">
        <v>383</v>
      </c>
      <c r="G289" s="244"/>
      <c r="H289" s="245" t="s">
        <v>19</v>
      </c>
      <c r="I289" s="247"/>
      <c r="J289" s="244"/>
      <c r="K289" s="244"/>
      <c r="L289" s="248"/>
      <c r="M289" s="249"/>
      <c r="N289" s="250"/>
      <c r="O289" s="250"/>
      <c r="P289" s="250"/>
      <c r="Q289" s="250"/>
      <c r="R289" s="250"/>
      <c r="S289" s="250"/>
      <c r="T289" s="25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2" t="s">
        <v>172</v>
      </c>
      <c r="AU289" s="252" t="s">
        <v>80</v>
      </c>
      <c r="AV289" s="13" t="s">
        <v>78</v>
      </c>
      <c r="AW289" s="13" t="s">
        <v>33</v>
      </c>
      <c r="AX289" s="13" t="s">
        <v>71</v>
      </c>
      <c r="AY289" s="252" t="s">
        <v>161</v>
      </c>
    </row>
    <row r="290" s="13" customFormat="1">
      <c r="A290" s="13"/>
      <c r="B290" s="243"/>
      <c r="C290" s="244"/>
      <c r="D290" s="239" t="s">
        <v>172</v>
      </c>
      <c r="E290" s="245" t="s">
        <v>19</v>
      </c>
      <c r="F290" s="246" t="s">
        <v>378</v>
      </c>
      <c r="G290" s="244"/>
      <c r="H290" s="245" t="s">
        <v>19</v>
      </c>
      <c r="I290" s="247"/>
      <c r="J290" s="244"/>
      <c r="K290" s="244"/>
      <c r="L290" s="248"/>
      <c r="M290" s="249"/>
      <c r="N290" s="250"/>
      <c r="O290" s="250"/>
      <c r="P290" s="250"/>
      <c r="Q290" s="250"/>
      <c r="R290" s="250"/>
      <c r="S290" s="250"/>
      <c r="T290" s="25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2" t="s">
        <v>172</v>
      </c>
      <c r="AU290" s="252" t="s">
        <v>80</v>
      </c>
      <c r="AV290" s="13" t="s">
        <v>78</v>
      </c>
      <c r="AW290" s="13" t="s">
        <v>33</v>
      </c>
      <c r="AX290" s="13" t="s">
        <v>71</v>
      </c>
      <c r="AY290" s="252" t="s">
        <v>161</v>
      </c>
    </row>
    <row r="291" s="14" customFormat="1">
      <c r="A291" s="14"/>
      <c r="B291" s="253"/>
      <c r="C291" s="254"/>
      <c r="D291" s="239" t="s">
        <v>172</v>
      </c>
      <c r="E291" s="255" t="s">
        <v>19</v>
      </c>
      <c r="F291" s="256" t="s">
        <v>384</v>
      </c>
      <c r="G291" s="254"/>
      <c r="H291" s="257">
        <v>2095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3" t="s">
        <v>172</v>
      </c>
      <c r="AU291" s="263" t="s">
        <v>80</v>
      </c>
      <c r="AV291" s="14" t="s">
        <v>80</v>
      </c>
      <c r="AW291" s="14" t="s">
        <v>33</v>
      </c>
      <c r="AX291" s="14" t="s">
        <v>71</v>
      </c>
      <c r="AY291" s="263" t="s">
        <v>161</v>
      </c>
    </row>
    <row r="292" s="13" customFormat="1">
      <c r="A292" s="13"/>
      <c r="B292" s="243"/>
      <c r="C292" s="244"/>
      <c r="D292" s="239" t="s">
        <v>172</v>
      </c>
      <c r="E292" s="245" t="s">
        <v>19</v>
      </c>
      <c r="F292" s="246" t="s">
        <v>385</v>
      </c>
      <c r="G292" s="244"/>
      <c r="H292" s="245" t="s">
        <v>19</v>
      </c>
      <c r="I292" s="247"/>
      <c r="J292" s="244"/>
      <c r="K292" s="244"/>
      <c r="L292" s="248"/>
      <c r="M292" s="249"/>
      <c r="N292" s="250"/>
      <c r="O292" s="250"/>
      <c r="P292" s="250"/>
      <c r="Q292" s="250"/>
      <c r="R292" s="250"/>
      <c r="S292" s="250"/>
      <c r="T292" s="25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2" t="s">
        <v>172</v>
      </c>
      <c r="AU292" s="252" t="s">
        <v>80</v>
      </c>
      <c r="AV292" s="13" t="s">
        <v>78</v>
      </c>
      <c r="AW292" s="13" t="s">
        <v>33</v>
      </c>
      <c r="AX292" s="13" t="s">
        <v>71</v>
      </c>
      <c r="AY292" s="252" t="s">
        <v>161</v>
      </c>
    </row>
    <row r="293" s="13" customFormat="1">
      <c r="A293" s="13"/>
      <c r="B293" s="243"/>
      <c r="C293" s="244"/>
      <c r="D293" s="239" t="s">
        <v>172</v>
      </c>
      <c r="E293" s="245" t="s">
        <v>19</v>
      </c>
      <c r="F293" s="246" t="s">
        <v>378</v>
      </c>
      <c r="G293" s="244"/>
      <c r="H293" s="245" t="s">
        <v>19</v>
      </c>
      <c r="I293" s="247"/>
      <c r="J293" s="244"/>
      <c r="K293" s="244"/>
      <c r="L293" s="248"/>
      <c r="M293" s="249"/>
      <c r="N293" s="250"/>
      <c r="O293" s="250"/>
      <c r="P293" s="250"/>
      <c r="Q293" s="250"/>
      <c r="R293" s="250"/>
      <c r="S293" s="250"/>
      <c r="T293" s="25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2" t="s">
        <v>172</v>
      </c>
      <c r="AU293" s="252" t="s">
        <v>80</v>
      </c>
      <c r="AV293" s="13" t="s">
        <v>78</v>
      </c>
      <c r="AW293" s="13" t="s">
        <v>33</v>
      </c>
      <c r="AX293" s="13" t="s">
        <v>71</v>
      </c>
      <c r="AY293" s="252" t="s">
        <v>161</v>
      </c>
    </row>
    <row r="294" s="14" customFormat="1">
      <c r="A294" s="14"/>
      <c r="B294" s="253"/>
      <c r="C294" s="254"/>
      <c r="D294" s="239" t="s">
        <v>172</v>
      </c>
      <c r="E294" s="255" t="s">
        <v>19</v>
      </c>
      <c r="F294" s="256" t="s">
        <v>386</v>
      </c>
      <c r="G294" s="254"/>
      <c r="H294" s="257">
        <v>137</v>
      </c>
      <c r="I294" s="258"/>
      <c r="J294" s="254"/>
      <c r="K294" s="254"/>
      <c r="L294" s="259"/>
      <c r="M294" s="260"/>
      <c r="N294" s="261"/>
      <c r="O294" s="261"/>
      <c r="P294" s="261"/>
      <c r="Q294" s="261"/>
      <c r="R294" s="261"/>
      <c r="S294" s="261"/>
      <c r="T294" s="26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3" t="s">
        <v>172</v>
      </c>
      <c r="AU294" s="263" t="s">
        <v>80</v>
      </c>
      <c r="AV294" s="14" t="s">
        <v>80</v>
      </c>
      <c r="AW294" s="14" t="s">
        <v>33</v>
      </c>
      <c r="AX294" s="14" t="s">
        <v>71</v>
      </c>
      <c r="AY294" s="263" t="s">
        <v>161</v>
      </c>
    </row>
    <row r="295" s="13" customFormat="1">
      <c r="A295" s="13"/>
      <c r="B295" s="243"/>
      <c r="C295" s="244"/>
      <c r="D295" s="239" t="s">
        <v>172</v>
      </c>
      <c r="E295" s="245" t="s">
        <v>19</v>
      </c>
      <c r="F295" s="246" t="s">
        <v>387</v>
      </c>
      <c r="G295" s="244"/>
      <c r="H295" s="245" t="s">
        <v>19</v>
      </c>
      <c r="I295" s="247"/>
      <c r="J295" s="244"/>
      <c r="K295" s="244"/>
      <c r="L295" s="248"/>
      <c r="M295" s="249"/>
      <c r="N295" s="250"/>
      <c r="O295" s="250"/>
      <c r="P295" s="250"/>
      <c r="Q295" s="250"/>
      <c r="R295" s="250"/>
      <c r="S295" s="250"/>
      <c r="T295" s="25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2" t="s">
        <v>172</v>
      </c>
      <c r="AU295" s="252" t="s">
        <v>80</v>
      </c>
      <c r="AV295" s="13" t="s">
        <v>78</v>
      </c>
      <c r="AW295" s="13" t="s">
        <v>33</v>
      </c>
      <c r="AX295" s="13" t="s">
        <v>71</v>
      </c>
      <c r="AY295" s="252" t="s">
        <v>161</v>
      </c>
    </row>
    <row r="296" s="13" customFormat="1">
      <c r="A296" s="13"/>
      <c r="B296" s="243"/>
      <c r="C296" s="244"/>
      <c r="D296" s="239" t="s">
        <v>172</v>
      </c>
      <c r="E296" s="245" t="s">
        <v>19</v>
      </c>
      <c r="F296" s="246" t="s">
        <v>378</v>
      </c>
      <c r="G296" s="244"/>
      <c r="H296" s="245" t="s">
        <v>19</v>
      </c>
      <c r="I296" s="247"/>
      <c r="J296" s="244"/>
      <c r="K296" s="244"/>
      <c r="L296" s="248"/>
      <c r="M296" s="249"/>
      <c r="N296" s="250"/>
      <c r="O296" s="250"/>
      <c r="P296" s="250"/>
      <c r="Q296" s="250"/>
      <c r="R296" s="250"/>
      <c r="S296" s="250"/>
      <c r="T296" s="25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2" t="s">
        <v>172</v>
      </c>
      <c r="AU296" s="252" t="s">
        <v>80</v>
      </c>
      <c r="AV296" s="13" t="s">
        <v>78</v>
      </c>
      <c r="AW296" s="13" t="s">
        <v>33</v>
      </c>
      <c r="AX296" s="13" t="s">
        <v>71</v>
      </c>
      <c r="AY296" s="252" t="s">
        <v>161</v>
      </c>
    </row>
    <row r="297" s="14" customFormat="1">
      <c r="A297" s="14"/>
      <c r="B297" s="253"/>
      <c r="C297" s="254"/>
      <c r="D297" s="239" t="s">
        <v>172</v>
      </c>
      <c r="E297" s="255" t="s">
        <v>19</v>
      </c>
      <c r="F297" s="256" t="s">
        <v>388</v>
      </c>
      <c r="G297" s="254"/>
      <c r="H297" s="257">
        <v>189</v>
      </c>
      <c r="I297" s="258"/>
      <c r="J297" s="254"/>
      <c r="K297" s="254"/>
      <c r="L297" s="259"/>
      <c r="M297" s="260"/>
      <c r="N297" s="261"/>
      <c r="O297" s="261"/>
      <c r="P297" s="261"/>
      <c r="Q297" s="261"/>
      <c r="R297" s="261"/>
      <c r="S297" s="261"/>
      <c r="T297" s="26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3" t="s">
        <v>172</v>
      </c>
      <c r="AU297" s="263" t="s">
        <v>80</v>
      </c>
      <c r="AV297" s="14" t="s">
        <v>80</v>
      </c>
      <c r="AW297" s="14" t="s">
        <v>33</v>
      </c>
      <c r="AX297" s="14" t="s">
        <v>71</v>
      </c>
      <c r="AY297" s="263" t="s">
        <v>161</v>
      </c>
    </row>
    <row r="298" s="15" customFormat="1">
      <c r="A298" s="15"/>
      <c r="B298" s="264"/>
      <c r="C298" s="265"/>
      <c r="D298" s="239" t="s">
        <v>172</v>
      </c>
      <c r="E298" s="266" t="s">
        <v>19</v>
      </c>
      <c r="F298" s="267" t="s">
        <v>177</v>
      </c>
      <c r="G298" s="265"/>
      <c r="H298" s="268">
        <v>2421</v>
      </c>
      <c r="I298" s="269"/>
      <c r="J298" s="265"/>
      <c r="K298" s="265"/>
      <c r="L298" s="270"/>
      <c r="M298" s="271"/>
      <c r="N298" s="272"/>
      <c r="O298" s="272"/>
      <c r="P298" s="272"/>
      <c r="Q298" s="272"/>
      <c r="R298" s="272"/>
      <c r="S298" s="272"/>
      <c r="T298" s="27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4" t="s">
        <v>172</v>
      </c>
      <c r="AU298" s="274" t="s">
        <v>80</v>
      </c>
      <c r="AV298" s="15" t="s">
        <v>168</v>
      </c>
      <c r="AW298" s="15" t="s">
        <v>33</v>
      </c>
      <c r="AX298" s="15" t="s">
        <v>78</v>
      </c>
      <c r="AY298" s="274" t="s">
        <v>161</v>
      </c>
    </row>
    <row r="299" s="2" customFormat="1" ht="21.75" customHeight="1">
      <c r="A299" s="38"/>
      <c r="B299" s="39"/>
      <c r="C299" s="226" t="s">
        <v>389</v>
      </c>
      <c r="D299" s="226" t="s">
        <v>163</v>
      </c>
      <c r="E299" s="227" t="s">
        <v>390</v>
      </c>
      <c r="F299" s="228" t="s">
        <v>391</v>
      </c>
      <c r="G299" s="229" t="s">
        <v>166</v>
      </c>
      <c r="H299" s="230">
        <v>3965</v>
      </c>
      <c r="I299" s="231"/>
      <c r="J299" s="232">
        <f>ROUND(I299*H299,2)</f>
        <v>0</v>
      </c>
      <c r="K299" s="228" t="s">
        <v>167</v>
      </c>
      <c r="L299" s="44"/>
      <c r="M299" s="233" t="s">
        <v>19</v>
      </c>
      <c r="N299" s="234" t="s">
        <v>42</v>
      </c>
      <c r="O299" s="84"/>
      <c r="P299" s="235">
        <f>O299*H299</f>
        <v>0</v>
      </c>
      <c r="Q299" s="235">
        <v>0</v>
      </c>
      <c r="R299" s="235">
        <f>Q299*H299</f>
        <v>0</v>
      </c>
      <c r="S299" s="235">
        <v>0</v>
      </c>
      <c r="T299" s="23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7" t="s">
        <v>168</v>
      </c>
      <c r="AT299" s="237" t="s">
        <v>163</v>
      </c>
      <c r="AU299" s="237" t="s">
        <v>80</v>
      </c>
      <c r="AY299" s="17" t="s">
        <v>161</v>
      </c>
      <c r="BE299" s="238">
        <f>IF(N299="základní",J299,0)</f>
        <v>0</v>
      </c>
      <c r="BF299" s="238">
        <f>IF(N299="snížená",J299,0)</f>
        <v>0</v>
      </c>
      <c r="BG299" s="238">
        <f>IF(N299="zákl. přenesená",J299,0)</f>
        <v>0</v>
      </c>
      <c r="BH299" s="238">
        <f>IF(N299="sníž. přenesená",J299,0)</f>
        <v>0</v>
      </c>
      <c r="BI299" s="238">
        <f>IF(N299="nulová",J299,0)</f>
        <v>0</v>
      </c>
      <c r="BJ299" s="17" t="s">
        <v>78</v>
      </c>
      <c r="BK299" s="238">
        <f>ROUND(I299*H299,2)</f>
        <v>0</v>
      </c>
      <c r="BL299" s="17" t="s">
        <v>168</v>
      </c>
      <c r="BM299" s="237" t="s">
        <v>392</v>
      </c>
    </row>
    <row r="300" s="2" customFormat="1">
      <c r="A300" s="38"/>
      <c r="B300" s="39"/>
      <c r="C300" s="40"/>
      <c r="D300" s="239" t="s">
        <v>170</v>
      </c>
      <c r="E300" s="40"/>
      <c r="F300" s="240" t="s">
        <v>366</v>
      </c>
      <c r="G300" s="40"/>
      <c r="H300" s="40"/>
      <c r="I300" s="146"/>
      <c r="J300" s="40"/>
      <c r="K300" s="40"/>
      <c r="L300" s="44"/>
      <c r="M300" s="241"/>
      <c r="N300" s="242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170</v>
      </c>
      <c r="AU300" s="17" t="s">
        <v>80</v>
      </c>
    </row>
    <row r="301" s="13" customFormat="1">
      <c r="A301" s="13"/>
      <c r="B301" s="243"/>
      <c r="C301" s="244"/>
      <c r="D301" s="239" t="s">
        <v>172</v>
      </c>
      <c r="E301" s="245" t="s">
        <v>19</v>
      </c>
      <c r="F301" s="246" t="s">
        <v>367</v>
      </c>
      <c r="G301" s="244"/>
      <c r="H301" s="245" t="s">
        <v>19</v>
      </c>
      <c r="I301" s="247"/>
      <c r="J301" s="244"/>
      <c r="K301" s="244"/>
      <c r="L301" s="248"/>
      <c r="M301" s="249"/>
      <c r="N301" s="250"/>
      <c r="O301" s="250"/>
      <c r="P301" s="250"/>
      <c r="Q301" s="250"/>
      <c r="R301" s="250"/>
      <c r="S301" s="250"/>
      <c r="T301" s="25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2" t="s">
        <v>172</v>
      </c>
      <c r="AU301" s="252" t="s">
        <v>80</v>
      </c>
      <c r="AV301" s="13" t="s">
        <v>78</v>
      </c>
      <c r="AW301" s="13" t="s">
        <v>33</v>
      </c>
      <c r="AX301" s="13" t="s">
        <v>71</v>
      </c>
      <c r="AY301" s="252" t="s">
        <v>161</v>
      </c>
    </row>
    <row r="302" s="13" customFormat="1">
      <c r="A302" s="13"/>
      <c r="B302" s="243"/>
      <c r="C302" s="244"/>
      <c r="D302" s="239" t="s">
        <v>172</v>
      </c>
      <c r="E302" s="245" t="s">
        <v>19</v>
      </c>
      <c r="F302" s="246" t="s">
        <v>393</v>
      </c>
      <c r="G302" s="244"/>
      <c r="H302" s="245" t="s">
        <v>19</v>
      </c>
      <c r="I302" s="247"/>
      <c r="J302" s="244"/>
      <c r="K302" s="244"/>
      <c r="L302" s="248"/>
      <c r="M302" s="249"/>
      <c r="N302" s="250"/>
      <c r="O302" s="250"/>
      <c r="P302" s="250"/>
      <c r="Q302" s="250"/>
      <c r="R302" s="250"/>
      <c r="S302" s="250"/>
      <c r="T302" s="25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2" t="s">
        <v>172</v>
      </c>
      <c r="AU302" s="252" t="s">
        <v>80</v>
      </c>
      <c r="AV302" s="13" t="s">
        <v>78</v>
      </c>
      <c r="AW302" s="13" t="s">
        <v>33</v>
      </c>
      <c r="AX302" s="13" t="s">
        <v>71</v>
      </c>
      <c r="AY302" s="252" t="s">
        <v>161</v>
      </c>
    </row>
    <row r="303" s="14" customFormat="1">
      <c r="A303" s="14"/>
      <c r="B303" s="253"/>
      <c r="C303" s="254"/>
      <c r="D303" s="239" t="s">
        <v>172</v>
      </c>
      <c r="E303" s="255" t="s">
        <v>19</v>
      </c>
      <c r="F303" s="256" t="s">
        <v>369</v>
      </c>
      <c r="G303" s="254"/>
      <c r="H303" s="257">
        <v>425</v>
      </c>
      <c r="I303" s="258"/>
      <c r="J303" s="254"/>
      <c r="K303" s="254"/>
      <c r="L303" s="259"/>
      <c r="M303" s="260"/>
      <c r="N303" s="261"/>
      <c r="O303" s="261"/>
      <c r="P303" s="261"/>
      <c r="Q303" s="261"/>
      <c r="R303" s="261"/>
      <c r="S303" s="261"/>
      <c r="T303" s="26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3" t="s">
        <v>172</v>
      </c>
      <c r="AU303" s="263" t="s">
        <v>80</v>
      </c>
      <c r="AV303" s="14" t="s">
        <v>80</v>
      </c>
      <c r="AW303" s="14" t="s">
        <v>33</v>
      </c>
      <c r="AX303" s="14" t="s">
        <v>71</v>
      </c>
      <c r="AY303" s="263" t="s">
        <v>161</v>
      </c>
    </row>
    <row r="304" s="13" customFormat="1">
      <c r="A304" s="13"/>
      <c r="B304" s="243"/>
      <c r="C304" s="244"/>
      <c r="D304" s="239" t="s">
        <v>172</v>
      </c>
      <c r="E304" s="245" t="s">
        <v>19</v>
      </c>
      <c r="F304" s="246" t="s">
        <v>394</v>
      </c>
      <c r="G304" s="244"/>
      <c r="H304" s="245" t="s">
        <v>19</v>
      </c>
      <c r="I304" s="247"/>
      <c r="J304" s="244"/>
      <c r="K304" s="244"/>
      <c r="L304" s="248"/>
      <c r="M304" s="249"/>
      <c r="N304" s="250"/>
      <c r="O304" s="250"/>
      <c r="P304" s="250"/>
      <c r="Q304" s="250"/>
      <c r="R304" s="250"/>
      <c r="S304" s="250"/>
      <c r="T304" s="25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2" t="s">
        <v>172</v>
      </c>
      <c r="AU304" s="252" t="s">
        <v>80</v>
      </c>
      <c r="AV304" s="13" t="s">
        <v>78</v>
      </c>
      <c r="AW304" s="13" t="s">
        <v>33</v>
      </c>
      <c r="AX304" s="13" t="s">
        <v>71</v>
      </c>
      <c r="AY304" s="252" t="s">
        <v>161</v>
      </c>
    </row>
    <row r="305" s="13" customFormat="1">
      <c r="A305" s="13"/>
      <c r="B305" s="243"/>
      <c r="C305" s="244"/>
      <c r="D305" s="239" t="s">
        <v>172</v>
      </c>
      <c r="E305" s="245" t="s">
        <v>19</v>
      </c>
      <c r="F305" s="246" t="s">
        <v>395</v>
      </c>
      <c r="G305" s="244"/>
      <c r="H305" s="245" t="s">
        <v>19</v>
      </c>
      <c r="I305" s="247"/>
      <c r="J305" s="244"/>
      <c r="K305" s="244"/>
      <c r="L305" s="248"/>
      <c r="M305" s="249"/>
      <c r="N305" s="250"/>
      <c r="O305" s="250"/>
      <c r="P305" s="250"/>
      <c r="Q305" s="250"/>
      <c r="R305" s="250"/>
      <c r="S305" s="250"/>
      <c r="T305" s="25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2" t="s">
        <v>172</v>
      </c>
      <c r="AU305" s="252" t="s">
        <v>80</v>
      </c>
      <c r="AV305" s="13" t="s">
        <v>78</v>
      </c>
      <c r="AW305" s="13" t="s">
        <v>33</v>
      </c>
      <c r="AX305" s="13" t="s">
        <v>71</v>
      </c>
      <c r="AY305" s="252" t="s">
        <v>161</v>
      </c>
    </row>
    <row r="306" s="14" customFormat="1">
      <c r="A306" s="14"/>
      <c r="B306" s="253"/>
      <c r="C306" s="254"/>
      <c r="D306" s="239" t="s">
        <v>172</v>
      </c>
      <c r="E306" s="255" t="s">
        <v>19</v>
      </c>
      <c r="F306" s="256" t="s">
        <v>396</v>
      </c>
      <c r="G306" s="254"/>
      <c r="H306" s="257">
        <v>778</v>
      </c>
      <c r="I306" s="258"/>
      <c r="J306" s="254"/>
      <c r="K306" s="254"/>
      <c r="L306" s="259"/>
      <c r="M306" s="260"/>
      <c r="N306" s="261"/>
      <c r="O306" s="261"/>
      <c r="P306" s="261"/>
      <c r="Q306" s="261"/>
      <c r="R306" s="261"/>
      <c r="S306" s="261"/>
      <c r="T306" s="26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3" t="s">
        <v>172</v>
      </c>
      <c r="AU306" s="263" t="s">
        <v>80</v>
      </c>
      <c r="AV306" s="14" t="s">
        <v>80</v>
      </c>
      <c r="AW306" s="14" t="s">
        <v>33</v>
      </c>
      <c r="AX306" s="14" t="s">
        <v>71</v>
      </c>
      <c r="AY306" s="263" t="s">
        <v>161</v>
      </c>
    </row>
    <row r="307" s="13" customFormat="1">
      <c r="A307" s="13"/>
      <c r="B307" s="243"/>
      <c r="C307" s="244"/>
      <c r="D307" s="239" t="s">
        <v>172</v>
      </c>
      <c r="E307" s="245" t="s">
        <v>19</v>
      </c>
      <c r="F307" s="246" t="s">
        <v>383</v>
      </c>
      <c r="G307" s="244"/>
      <c r="H307" s="245" t="s">
        <v>19</v>
      </c>
      <c r="I307" s="247"/>
      <c r="J307" s="244"/>
      <c r="K307" s="244"/>
      <c r="L307" s="248"/>
      <c r="M307" s="249"/>
      <c r="N307" s="250"/>
      <c r="O307" s="250"/>
      <c r="P307" s="250"/>
      <c r="Q307" s="250"/>
      <c r="R307" s="250"/>
      <c r="S307" s="250"/>
      <c r="T307" s="25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2" t="s">
        <v>172</v>
      </c>
      <c r="AU307" s="252" t="s">
        <v>80</v>
      </c>
      <c r="AV307" s="13" t="s">
        <v>78</v>
      </c>
      <c r="AW307" s="13" t="s">
        <v>33</v>
      </c>
      <c r="AX307" s="13" t="s">
        <v>71</v>
      </c>
      <c r="AY307" s="252" t="s">
        <v>161</v>
      </c>
    </row>
    <row r="308" s="13" customFormat="1">
      <c r="A308" s="13"/>
      <c r="B308" s="243"/>
      <c r="C308" s="244"/>
      <c r="D308" s="239" t="s">
        <v>172</v>
      </c>
      <c r="E308" s="245" t="s">
        <v>19</v>
      </c>
      <c r="F308" s="246" t="s">
        <v>395</v>
      </c>
      <c r="G308" s="244"/>
      <c r="H308" s="245" t="s">
        <v>19</v>
      </c>
      <c r="I308" s="247"/>
      <c r="J308" s="244"/>
      <c r="K308" s="244"/>
      <c r="L308" s="248"/>
      <c r="M308" s="249"/>
      <c r="N308" s="250"/>
      <c r="O308" s="250"/>
      <c r="P308" s="250"/>
      <c r="Q308" s="250"/>
      <c r="R308" s="250"/>
      <c r="S308" s="250"/>
      <c r="T308" s="25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2" t="s">
        <v>172</v>
      </c>
      <c r="AU308" s="252" t="s">
        <v>80</v>
      </c>
      <c r="AV308" s="13" t="s">
        <v>78</v>
      </c>
      <c r="AW308" s="13" t="s">
        <v>33</v>
      </c>
      <c r="AX308" s="13" t="s">
        <v>71</v>
      </c>
      <c r="AY308" s="252" t="s">
        <v>161</v>
      </c>
    </row>
    <row r="309" s="14" customFormat="1">
      <c r="A309" s="14"/>
      <c r="B309" s="253"/>
      <c r="C309" s="254"/>
      <c r="D309" s="239" t="s">
        <v>172</v>
      </c>
      <c r="E309" s="255" t="s">
        <v>19</v>
      </c>
      <c r="F309" s="256" t="s">
        <v>384</v>
      </c>
      <c r="G309" s="254"/>
      <c r="H309" s="257">
        <v>2095</v>
      </c>
      <c r="I309" s="258"/>
      <c r="J309" s="254"/>
      <c r="K309" s="254"/>
      <c r="L309" s="259"/>
      <c r="M309" s="260"/>
      <c r="N309" s="261"/>
      <c r="O309" s="261"/>
      <c r="P309" s="261"/>
      <c r="Q309" s="261"/>
      <c r="R309" s="261"/>
      <c r="S309" s="261"/>
      <c r="T309" s="26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3" t="s">
        <v>172</v>
      </c>
      <c r="AU309" s="263" t="s">
        <v>80</v>
      </c>
      <c r="AV309" s="14" t="s">
        <v>80</v>
      </c>
      <c r="AW309" s="14" t="s">
        <v>33</v>
      </c>
      <c r="AX309" s="14" t="s">
        <v>71</v>
      </c>
      <c r="AY309" s="263" t="s">
        <v>161</v>
      </c>
    </row>
    <row r="310" s="13" customFormat="1">
      <c r="A310" s="13"/>
      <c r="B310" s="243"/>
      <c r="C310" s="244"/>
      <c r="D310" s="239" t="s">
        <v>172</v>
      </c>
      <c r="E310" s="245" t="s">
        <v>19</v>
      </c>
      <c r="F310" s="246" t="s">
        <v>385</v>
      </c>
      <c r="G310" s="244"/>
      <c r="H310" s="245" t="s">
        <v>19</v>
      </c>
      <c r="I310" s="247"/>
      <c r="J310" s="244"/>
      <c r="K310" s="244"/>
      <c r="L310" s="248"/>
      <c r="M310" s="249"/>
      <c r="N310" s="250"/>
      <c r="O310" s="250"/>
      <c r="P310" s="250"/>
      <c r="Q310" s="250"/>
      <c r="R310" s="250"/>
      <c r="S310" s="250"/>
      <c r="T310" s="25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2" t="s">
        <v>172</v>
      </c>
      <c r="AU310" s="252" t="s">
        <v>80</v>
      </c>
      <c r="AV310" s="13" t="s">
        <v>78</v>
      </c>
      <c r="AW310" s="13" t="s">
        <v>33</v>
      </c>
      <c r="AX310" s="13" t="s">
        <v>71</v>
      </c>
      <c r="AY310" s="252" t="s">
        <v>161</v>
      </c>
    </row>
    <row r="311" s="13" customFormat="1">
      <c r="A311" s="13"/>
      <c r="B311" s="243"/>
      <c r="C311" s="244"/>
      <c r="D311" s="239" t="s">
        <v>172</v>
      </c>
      <c r="E311" s="245" t="s">
        <v>19</v>
      </c>
      <c r="F311" s="246" t="s">
        <v>395</v>
      </c>
      <c r="G311" s="244"/>
      <c r="H311" s="245" t="s">
        <v>19</v>
      </c>
      <c r="I311" s="247"/>
      <c r="J311" s="244"/>
      <c r="K311" s="244"/>
      <c r="L311" s="248"/>
      <c r="M311" s="249"/>
      <c r="N311" s="250"/>
      <c r="O311" s="250"/>
      <c r="P311" s="250"/>
      <c r="Q311" s="250"/>
      <c r="R311" s="250"/>
      <c r="S311" s="250"/>
      <c r="T311" s="25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2" t="s">
        <v>172</v>
      </c>
      <c r="AU311" s="252" t="s">
        <v>80</v>
      </c>
      <c r="AV311" s="13" t="s">
        <v>78</v>
      </c>
      <c r="AW311" s="13" t="s">
        <v>33</v>
      </c>
      <c r="AX311" s="13" t="s">
        <v>71</v>
      </c>
      <c r="AY311" s="252" t="s">
        <v>161</v>
      </c>
    </row>
    <row r="312" s="14" customFormat="1">
      <c r="A312" s="14"/>
      <c r="B312" s="253"/>
      <c r="C312" s="254"/>
      <c r="D312" s="239" t="s">
        <v>172</v>
      </c>
      <c r="E312" s="255" t="s">
        <v>19</v>
      </c>
      <c r="F312" s="256" t="s">
        <v>386</v>
      </c>
      <c r="G312" s="254"/>
      <c r="H312" s="257">
        <v>137</v>
      </c>
      <c r="I312" s="258"/>
      <c r="J312" s="254"/>
      <c r="K312" s="254"/>
      <c r="L312" s="259"/>
      <c r="M312" s="260"/>
      <c r="N312" s="261"/>
      <c r="O312" s="261"/>
      <c r="P312" s="261"/>
      <c r="Q312" s="261"/>
      <c r="R312" s="261"/>
      <c r="S312" s="261"/>
      <c r="T312" s="26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3" t="s">
        <v>172</v>
      </c>
      <c r="AU312" s="263" t="s">
        <v>80</v>
      </c>
      <c r="AV312" s="14" t="s">
        <v>80</v>
      </c>
      <c r="AW312" s="14" t="s">
        <v>33</v>
      </c>
      <c r="AX312" s="14" t="s">
        <v>71</v>
      </c>
      <c r="AY312" s="263" t="s">
        <v>161</v>
      </c>
    </row>
    <row r="313" s="13" customFormat="1">
      <c r="A313" s="13"/>
      <c r="B313" s="243"/>
      <c r="C313" s="244"/>
      <c r="D313" s="239" t="s">
        <v>172</v>
      </c>
      <c r="E313" s="245" t="s">
        <v>19</v>
      </c>
      <c r="F313" s="246" t="s">
        <v>387</v>
      </c>
      <c r="G313" s="244"/>
      <c r="H313" s="245" t="s">
        <v>19</v>
      </c>
      <c r="I313" s="247"/>
      <c r="J313" s="244"/>
      <c r="K313" s="244"/>
      <c r="L313" s="248"/>
      <c r="M313" s="249"/>
      <c r="N313" s="250"/>
      <c r="O313" s="250"/>
      <c r="P313" s="250"/>
      <c r="Q313" s="250"/>
      <c r="R313" s="250"/>
      <c r="S313" s="250"/>
      <c r="T313" s="25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2" t="s">
        <v>172</v>
      </c>
      <c r="AU313" s="252" t="s">
        <v>80</v>
      </c>
      <c r="AV313" s="13" t="s">
        <v>78</v>
      </c>
      <c r="AW313" s="13" t="s">
        <v>33</v>
      </c>
      <c r="AX313" s="13" t="s">
        <v>71</v>
      </c>
      <c r="AY313" s="252" t="s">
        <v>161</v>
      </c>
    </row>
    <row r="314" s="13" customFormat="1">
      <c r="A314" s="13"/>
      <c r="B314" s="243"/>
      <c r="C314" s="244"/>
      <c r="D314" s="239" t="s">
        <v>172</v>
      </c>
      <c r="E314" s="245" t="s">
        <v>19</v>
      </c>
      <c r="F314" s="246" t="s">
        <v>395</v>
      </c>
      <c r="G314" s="244"/>
      <c r="H314" s="245" t="s">
        <v>19</v>
      </c>
      <c r="I314" s="247"/>
      <c r="J314" s="244"/>
      <c r="K314" s="244"/>
      <c r="L314" s="248"/>
      <c r="M314" s="249"/>
      <c r="N314" s="250"/>
      <c r="O314" s="250"/>
      <c r="P314" s="250"/>
      <c r="Q314" s="250"/>
      <c r="R314" s="250"/>
      <c r="S314" s="250"/>
      <c r="T314" s="25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2" t="s">
        <v>172</v>
      </c>
      <c r="AU314" s="252" t="s">
        <v>80</v>
      </c>
      <c r="AV314" s="13" t="s">
        <v>78</v>
      </c>
      <c r="AW314" s="13" t="s">
        <v>33</v>
      </c>
      <c r="AX314" s="13" t="s">
        <v>71</v>
      </c>
      <c r="AY314" s="252" t="s">
        <v>161</v>
      </c>
    </row>
    <row r="315" s="14" customFormat="1">
      <c r="A315" s="14"/>
      <c r="B315" s="253"/>
      <c r="C315" s="254"/>
      <c r="D315" s="239" t="s">
        <v>172</v>
      </c>
      <c r="E315" s="255" t="s">
        <v>19</v>
      </c>
      <c r="F315" s="256" t="s">
        <v>388</v>
      </c>
      <c r="G315" s="254"/>
      <c r="H315" s="257">
        <v>189</v>
      </c>
      <c r="I315" s="258"/>
      <c r="J315" s="254"/>
      <c r="K315" s="254"/>
      <c r="L315" s="259"/>
      <c r="M315" s="260"/>
      <c r="N315" s="261"/>
      <c r="O315" s="261"/>
      <c r="P315" s="261"/>
      <c r="Q315" s="261"/>
      <c r="R315" s="261"/>
      <c r="S315" s="261"/>
      <c r="T315" s="26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3" t="s">
        <v>172</v>
      </c>
      <c r="AU315" s="263" t="s">
        <v>80</v>
      </c>
      <c r="AV315" s="14" t="s">
        <v>80</v>
      </c>
      <c r="AW315" s="14" t="s">
        <v>33</v>
      </c>
      <c r="AX315" s="14" t="s">
        <v>71</v>
      </c>
      <c r="AY315" s="263" t="s">
        <v>161</v>
      </c>
    </row>
    <row r="316" s="13" customFormat="1">
      <c r="A316" s="13"/>
      <c r="B316" s="243"/>
      <c r="C316" s="244"/>
      <c r="D316" s="239" t="s">
        <v>172</v>
      </c>
      <c r="E316" s="245" t="s">
        <v>19</v>
      </c>
      <c r="F316" s="246" t="s">
        <v>370</v>
      </c>
      <c r="G316" s="244"/>
      <c r="H316" s="245" t="s">
        <v>19</v>
      </c>
      <c r="I316" s="247"/>
      <c r="J316" s="244"/>
      <c r="K316" s="244"/>
      <c r="L316" s="248"/>
      <c r="M316" s="249"/>
      <c r="N316" s="250"/>
      <c r="O316" s="250"/>
      <c r="P316" s="250"/>
      <c r="Q316" s="250"/>
      <c r="R316" s="250"/>
      <c r="S316" s="250"/>
      <c r="T316" s="25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2" t="s">
        <v>172</v>
      </c>
      <c r="AU316" s="252" t="s">
        <v>80</v>
      </c>
      <c r="AV316" s="13" t="s">
        <v>78</v>
      </c>
      <c r="AW316" s="13" t="s">
        <v>33</v>
      </c>
      <c r="AX316" s="13" t="s">
        <v>71</v>
      </c>
      <c r="AY316" s="252" t="s">
        <v>161</v>
      </c>
    </row>
    <row r="317" s="13" customFormat="1">
      <c r="A317" s="13"/>
      <c r="B317" s="243"/>
      <c r="C317" s="244"/>
      <c r="D317" s="239" t="s">
        <v>172</v>
      </c>
      <c r="E317" s="245" t="s">
        <v>19</v>
      </c>
      <c r="F317" s="246" t="s">
        <v>397</v>
      </c>
      <c r="G317" s="244"/>
      <c r="H317" s="245" t="s">
        <v>19</v>
      </c>
      <c r="I317" s="247"/>
      <c r="J317" s="244"/>
      <c r="K317" s="244"/>
      <c r="L317" s="248"/>
      <c r="M317" s="249"/>
      <c r="N317" s="250"/>
      <c r="O317" s="250"/>
      <c r="P317" s="250"/>
      <c r="Q317" s="250"/>
      <c r="R317" s="250"/>
      <c r="S317" s="250"/>
      <c r="T317" s="25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2" t="s">
        <v>172</v>
      </c>
      <c r="AU317" s="252" t="s">
        <v>80</v>
      </c>
      <c r="AV317" s="13" t="s">
        <v>78</v>
      </c>
      <c r="AW317" s="13" t="s">
        <v>33</v>
      </c>
      <c r="AX317" s="13" t="s">
        <v>71</v>
      </c>
      <c r="AY317" s="252" t="s">
        <v>161</v>
      </c>
    </row>
    <row r="318" s="14" customFormat="1">
      <c r="A318" s="14"/>
      <c r="B318" s="253"/>
      <c r="C318" s="254"/>
      <c r="D318" s="239" t="s">
        <v>172</v>
      </c>
      <c r="E318" s="255" t="s">
        <v>19</v>
      </c>
      <c r="F318" s="256" t="s">
        <v>372</v>
      </c>
      <c r="G318" s="254"/>
      <c r="H318" s="257">
        <v>335</v>
      </c>
      <c r="I318" s="258"/>
      <c r="J318" s="254"/>
      <c r="K318" s="254"/>
      <c r="L318" s="259"/>
      <c r="M318" s="260"/>
      <c r="N318" s="261"/>
      <c r="O318" s="261"/>
      <c r="P318" s="261"/>
      <c r="Q318" s="261"/>
      <c r="R318" s="261"/>
      <c r="S318" s="261"/>
      <c r="T318" s="26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3" t="s">
        <v>172</v>
      </c>
      <c r="AU318" s="263" t="s">
        <v>80</v>
      </c>
      <c r="AV318" s="14" t="s">
        <v>80</v>
      </c>
      <c r="AW318" s="14" t="s">
        <v>33</v>
      </c>
      <c r="AX318" s="14" t="s">
        <v>71</v>
      </c>
      <c r="AY318" s="263" t="s">
        <v>161</v>
      </c>
    </row>
    <row r="319" s="13" customFormat="1">
      <c r="A319" s="13"/>
      <c r="B319" s="243"/>
      <c r="C319" s="244"/>
      <c r="D319" s="239" t="s">
        <v>172</v>
      </c>
      <c r="E319" s="245" t="s">
        <v>19</v>
      </c>
      <c r="F319" s="246" t="s">
        <v>373</v>
      </c>
      <c r="G319" s="244"/>
      <c r="H319" s="245" t="s">
        <v>19</v>
      </c>
      <c r="I319" s="247"/>
      <c r="J319" s="244"/>
      <c r="K319" s="244"/>
      <c r="L319" s="248"/>
      <c r="M319" s="249"/>
      <c r="N319" s="250"/>
      <c r="O319" s="250"/>
      <c r="P319" s="250"/>
      <c r="Q319" s="250"/>
      <c r="R319" s="250"/>
      <c r="S319" s="250"/>
      <c r="T319" s="25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2" t="s">
        <v>172</v>
      </c>
      <c r="AU319" s="252" t="s">
        <v>80</v>
      </c>
      <c r="AV319" s="13" t="s">
        <v>78</v>
      </c>
      <c r="AW319" s="13" t="s">
        <v>33</v>
      </c>
      <c r="AX319" s="13" t="s">
        <v>71</v>
      </c>
      <c r="AY319" s="252" t="s">
        <v>161</v>
      </c>
    </row>
    <row r="320" s="13" customFormat="1">
      <c r="A320" s="13"/>
      <c r="B320" s="243"/>
      <c r="C320" s="244"/>
      <c r="D320" s="239" t="s">
        <v>172</v>
      </c>
      <c r="E320" s="245" t="s">
        <v>19</v>
      </c>
      <c r="F320" s="246" t="s">
        <v>397</v>
      </c>
      <c r="G320" s="244"/>
      <c r="H320" s="245" t="s">
        <v>19</v>
      </c>
      <c r="I320" s="247"/>
      <c r="J320" s="244"/>
      <c r="K320" s="244"/>
      <c r="L320" s="248"/>
      <c r="M320" s="249"/>
      <c r="N320" s="250"/>
      <c r="O320" s="250"/>
      <c r="P320" s="250"/>
      <c r="Q320" s="250"/>
      <c r="R320" s="250"/>
      <c r="S320" s="250"/>
      <c r="T320" s="25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2" t="s">
        <v>172</v>
      </c>
      <c r="AU320" s="252" t="s">
        <v>80</v>
      </c>
      <c r="AV320" s="13" t="s">
        <v>78</v>
      </c>
      <c r="AW320" s="13" t="s">
        <v>33</v>
      </c>
      <c r="AX320" s="13" t="s">
        <v>71</v>
      </c>
      <c r="AY320" s="252" t="s">
        <v>161</v>
      </c>
    </row>
    <row r="321" s="14" customFormat="1">
      <c r="A321" s="14"/>
      <c r="B321" s="253"/>
      <c r="C321" s="254"/>
      <c r="D321" s="239" t="s">
        <v>172</v>
      </c>
      <c r="E321" s="255" t="s">
        <v>19</v>
      </c>
      <c r="F321" s="256" t="s">
        <v>198</v>
      </c>
      <c r="G321" s="254"/>
      <c r="H321" s="257">
        <v>6</v>
      </c>
      <c r="I321" s="258"/>
      <c r="J321" s="254"/>
      <c r="K321" s="254"/>
      <c r="L321" s="259"/>
      <c r="M321" s="260"/>
      <c r="N321" s="261"/>
      <c r="O321" s="261"/>
      <c r="P321" s="261"/>
      <c r="Q321" s="261"/>
      <c r="R321" s="261"/>
      <c r="S321" s="261"/>
      <c r="T321" s="26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3" t="s">
        <v>172</v>
      </c>
      <c r="AU321" s="263" t="s">
        <v>80</v>
      </c>
      <c r="AV321" s="14" t="s">
        <v>80</v>
      </c>
      <c r="AW321" s="14" t="s">
        <v>33</v>
      </c>
      <c r="AX321" s="14" t="s">
        <v>71</v>
      </c>
      <c r="AY321" s="263" t="s">
        <v>161</v>
      </c>
    </row>
    <row r="322" s="15" customFormat="1">
      <c r="A322" s="15"/>
      <c r="B322" s="264"/>
      <c r="C322" s="265"/>
      <c r="D322" s="239" t="s">
        <v>172</v>
      </c>
      <c r="E322" s="266" t="s">
        <v>19</v>
      </c>
      <c r="F322" s="267" t="s">
        <v>177</v>
      </c>
      <c r="G322" s="265"/>
      <c r="H322" s="268">
        <v>3965</v>
      </c>
      <c r="I322" s="269"/>
      <c r="J322" s="265"/>
      <c r="K322" s="265"/>
      <c r="L322" s="270"/>
      <c r="M322" s="271"/>
      <c r="N322" s="272"/>
      <c r="O322" s="272"/>
      <c r="P322" s="272"/>
      <c r="Q322" s="272"/>
      <c r="R322" s="272"/>
      <c r="S322" s="272"/>
      <c r="T322" s="273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4" t="s">
        <v>172</v>
      </c>
      <c r="AU322" s="274" t="s">
        <v>80</v>
      </c>
      <c r="AV322" s="15" t="s">
        <v>168</v>
      </c>
      <c r="AW322" s="15" t="s">
        <v>33</v>
      </c>
      <c r="AX322" s="15" t="s">
        <v>78</v>
      </c>
      <c r="AY322" s="274" t="s">
        <v>161</v>
      </c>
    </row>
    <row r="323" s="2" customFormat="1" ht="33" customHeight="1">
      <c r="A323" s="38"/>
      <c r="B323" s="39"/>
      <c r="C323" s="226" t="s">
        <v>398</v>
      </c>
      <c r="D323" s="226" t="s">
        <v>163</v>
      </c>
      <c r="E323" s="227" t="s">
        <v>399</v>
      </c>
      <c r="F323" s="228" t="s">
        <v>400</v>
      </c>
      <c r="G323" s="229" t="s">
        <v>166</v>
      </c>
      <c r="H323" s="230">
        <v>778</v>
      </c>
      <c r="I323" s="231"/>
      <c r="J323" s="232">
        <f>ROUND(I323*H323,2)</f>
        <v>0</v>
      </c>
      <c r="K323" s="228" t="s">
        <v>167</v>
      </c>
      <c r="L323" s="44"/>
      <c r="M323" s="233" t="s">
        <v>19</v>
      </c>
      <c r="N323" s="234" t="s">
        <v>42</v>
      </c>
      <c r="O323" s="84"/>
      <c r="P323" s="235">
        <f>O323*H323</f>
        <v>0</v>
      </c>
      <c r="Q323" s="235">
        <v>0</v>
      </c>
      <c r="R323" s="235">
        <f>Q323*H323</f>
        <v>0</v>
      </c>
      <c r="S323" s="235">
        <v>0</v>
      </c>
      <c r="T323" s="23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7" t="s">
        <v>168</v>
      </c>
      <c r="AT323" s="237" t="s">
        <v>163</v>
      </c>
      <c r="AU323" s="237" t="s">
        <v>80</v>
      </c>
      <c r="AY323" s="17" t="s">
        <v>161</v>
      </c>
      <c r="BE323" s="238">
        <f>IF(N323="základní",J323,0)</f>
        <v>0</v>
      </c>
      <c r="BF323" s="238">
        <f>IF(N323="snížená",J323,0)</f>
        <v>0</v>
      </c>
      <c r="BG323" s="238">
        <f>IF(N323="zákl. přenesená",J323,0)</f>
        <v>0</v>
      </c>
      <c r="BH323" s="238">
        <f>IF(N323="sníž. přenesená",J323,0)</f>
        <v>0</v>
      </c>
      <c r="BI323" s="238">
        <f>IF(N323="nulová",J323,0)</f>
        <v>0</v>
      </c>
      <c r="BJ323" s="17" t="s">
        <v>78</v>
      </c>
      <c r="BK323" s="238">
        <f>ROUND(I323*H323,2)</f>
        <v>0</v>
      </c>
      <c r="BL323" s="17" t="s">
        <v>168</v>
      </c>
      <c r="BM323" s="237" t="s">
        <v>401</v>
      </c>
    </row>
    <row r="324" s="2" customFormat="1">
      <c r="A324" s="38"/>
      <c r="B324" s="39"/>
      <c r="C324" s="40"/>
      <c r="D324" s="239" t="s">
        <v>170</v>
      </c>
      <c r="E324" s="40"/>
      <c r="F324" s="240" t="s">
        <v>366</v>
      </c>
      <c r="G324" s="40"/>
      <c r="H324" s="40"/>
      <c r="I324" s="146"/>
      <c r="J324" s="40"/>
      <c r="K324" s="40"/>
      <c r="L324" s="44"/>
      <c r="M324" s="241"/>
      <c r="N324" s="242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170</v>
      </c>
      <c r="AU324" s="17" t="s">
        <v>80</v>
      </c>
    </row>
    <row r="325" s="13" customFormat="1">
      <c r="A325" s="13"/>
      <c r="B325" s="243"/>
      <c r="C325" s="244"/>
      <c r="D325" s="239" t="s">
        <v>172</v>
      </c>
      <c r="E325" s="245" t="s">
        <v>19</v>
      </c>
      <c r="F325" s="246" t="s">
        <v>394</v>
      </c>
      <c r="G325" s="244"/>
      <c r="H325" s="245" t="s">
        <v>19</v>
      </c>
      <c r="I325" s="247"/>
      <c r="J325" s="244"/>
      <c r="K325" s="244"/>
      <c r="L325" s="248"/>
      <c r="M325" s="249"/>
      <c r="N325" s="250"/>
      <c r="O325" s="250"/>
      <c r="P325" s="250"/>
      <c r="Q325" s="250"/>
      <c r="R325" s="250"/>
      <c r="S325" s="250"/>
      <c r="T325" s="25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2" t="s">
        <v>172</v>
      </c>
      <c r="AU325" s="252" t="s">
        <v>80</v>
      </c>
      <c r="AV325" s="13" t="s">
        <v>78</v>
      </c>
      <c r="AW325" s="13" t="s">
        <v>33</v>
      </c>
      <c r="AX325" s="13" t="s">
        <v>71</v>
      </c>
      <c r="AY325" s="252" t="s">
        <v>161</v>
      </c>
    </row>
    <row r="326" s="14" customFormat="1">
      <c r="A326" s="14"/>
      <c r="B326" s="253"/>
      <c r="C326" s="254"/>
      <c r="D326" s="239" t="s">
        <v>172</v>
      </c>
      <c r="E326" s="255" t="s">
        <v>19</v>
      </c>
      <c r="F326" s="256" t="s">
        <v>396</v>
      </c>
      <c r="G326" s="254"/>
      <c r="H326" s="257">
        <v>778</v>
      </c>
      <c r="I326" s="258"/>
      <c r="J326" s="254"/>
      <c r="K326" s="254"/>
      <c r="L326" s="259"/>
      <c r="M326" s="260"/>
      <c r="N326" s="261"/>
      <c r="O326" s="261"/>
      <c r="P326" s="261"/>
      <c r="Q326" s="261"/>
      <c r="R326" s="261"/>
      <c r="S326" s="261"/>
      <c r="T326" s="26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3" t="s">
        <v>172</v>
      </c>
      <c r="AU326" s="263" t="s">
        <v>80</v>
      </c>
      <c r="AV326" s="14" t="s">
        <v>80</v>
      </c>
      <c r="AW326" s="14" t="s">
        <v>33</v>
      </c>
      <c r="AX326" s="14" t="s">
        <v>78</v>
      </c>
      <c r="AY326" s="263" t="s">
        <v>161</v>
      </c>
    </row>
    <row r="327" s="2" customFormat="1" ht="33" customHeight="1">
      <c r="A327" s="38"/>
      <c r="B327" s="39"/>
      <c r="C327" s="226" t="s">
        <v>402</v>
      </c>
      <c r="D327" s="226" t="s">
        <v>163</v>
      </c>
      <c r="E327" s="227" t="s">
        <v>403</v>
      </c>
      <c r="F327" s="228" t="s">
        <v>404</v>
      </c>
      <c r="G327" s="229" t="s">
        <v>166</v>
      </c>
      <c r="H327" s="230">
        <v>778</v>
      </c>
      <c r="I327" s="231"/>
      <c r="J327" s="232">
        <f>ROUND(I327*H327,2)</f>
        <v>0</v>
      </c>
      <c r="K327" s="228" t="s">
        <v>167</v>
      </c>
      <c r="L327" s="44"/>
      <c r="M327" s="233" t="s">
        <v>19</v>
      </c>
      <c r="N327" s="234" t="s">
        <v>42</v>
      </c>
      <c r="O327" s="84"/>
      <c r="P327" s="235">
        <f>O327*H327</f>
        <v>0</v>
      </c>
      <c r="Q327" s="235">
        <v>0</v>
      </c>
      <c r="R327" s="235">
        <f>Q327*H327</f>
        <v>0</v>
      </c>
      <c r="S327" s="235">
        <v>0</v>
      </c>
      <c r="T327" s="23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7" t="s">
        <v>168</v>
      </c>
      <c r="AT327" s="237" t="s">
        <v>163</v>
      </c>
      <c r="AU327" s="237" t="s">
        <v>80</v>
      </c>
      <c r="AY327" s="17" t="s">
        <v>161</v>
      </c>
      <c r="BE327" s="238">
        <f>IF(N327="základní",J327,0)</f>
        <v>0</v>
      </c>
      <c r="BF327" s="238">
        <f>IF(N327="snížená",J327,0)</f>
        <v>0</v>
      </c>
      <c r="BG327" s="238">
        <f>IF(N327="zákl. přenesená",J327,0)</f>
        <v>0</v>
      </c>
      <c r="BH327" s="238">
        <f>IF(N327="sníž. přenesená",J327,0)</f>
        <v>0</v>
      </c>
      <c r="BI327" s="238">
        <f>IF(N327="nulová",J327,0)</f>
        <v>0</v>
      </c>
      <c r="BJ327" s="17" t="s">
        <v>78</v>
      </c>
      <c r="BK327" s="238">
        <f>ROUND(I327*H327,2)</f>
        <v>0</v>
      </c>
      <c r="BL327" s="17" t="s">
        <v>168</v>
      </c>
      <c r="BM327" s="237" t="s">
        <v>405</v>
      </c>
    </row>
    <row r="328" s="2" customFormat="1">
      <c r="A328" s="38"/>
      <c r="B328" s="39"/>
      <c r="C328" s="40"/>
      <c r="D328" s="239" t="s">
        <v>170</v>
      </c>
      <c r="E328" s="40"/>
      <c r="F328" s="240" t="s">
        <v>366</v>
      </c>
      <c r="G328" s="40"/>
      <c r="H328" s="40"/>
      <c r="I328" s="146"/>
      <c r="J328" s="40"/>
      <c r="K328" s="40"/>
      <c r="L328" s="44"/>
      <c r="M328" s="241"/>
      <c r="N328" s="242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170</v>
      </c>
      <c r="AU328" s="17" t="s">
        <v>80</v>
      </c>
    </row>
    <row r="329" s="13" customFormat="1">
      <c r="A329" s="13"/>
      <c r="B329" s="243"/>
      <c r="C329" s="244"/>
      <c r="D329" s="239" t="s">
        <v>172</v>
      </c>
      <c r="E329" s="245" t="s">
        <v>19</v>
      </c>
      <c r="F329" s="246" t="s">
        <v>394</v>
      </c>
      <c r="G329" s="244"/>
      <c r="H329" s="245" t="s">
        <v>19</v>
      </c>
      <c r="I329" s="247"/>
      <c r="J329" s="244"/>
      <c r="K329" s="244"/>
      <c r="L329" s="248"/>
      <c r="M329" s="249"/>
      <c r="N329" s="250"/>
      <c r="O329" s="250"/>
      <c r="P329" s="250"/>
      <c r="Q329" s="250"/>
      <c r="R329" s="250"/>
      <c r="S329" s="250"/>
      <c r="T329" s="25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2" t="s">
        <v>172</v>
      </c>
      <c r="AU329" s="252" t="s">
        <v>80</v>
      </c>
      <c r="AV329" s="13" t="s">
        <v>78</v>
      </c>
      <c r="AW329" s="13" t="s">
        <v>33</v>
      </c>
      <c r="AX329" s="13" t="s">
        <v>71</v>
      </c>
      <c r="AY329" s="252" t="s">
        <v>161</v>
      </c>
    </row>
    <row r="330" s="13" customFormat="1">
      <c r="A330" s="13"/>
      <c r="B330" s="243"/>
      <c r="C330" s="244"/>
      <c r="D330" s="239" t="s">
        <v>172</v>
      </c>
      <c r="E330" s="245" t="s">
        <v>19</v>
      </c>
      <c r="F330" s="246" t="s">
        <v>406</v>
      </c>
      <c r="G330" s="244"/>
      <c r="H330" s="245" t="s">
        <v>19</v>
      </c>
      <c r="I330" s="247"/>
      <c r="J330" s="244"/>
      <c r="K330" s="244"/>
      <c r="L330" s="248"/>
      <c r="M330" s="249"/>
      <c r="N330" s="250"/>
      <c r="O330" s="250"/>
      <c r="P330" s="250"/>
      <c r="Q330" s="250"/>
      <c r="R330" s="250"/>
      <c r="S330" s="250"/>
      <c r="T330" s="25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2" t="s">
        <v>172</v>
      </c>
      <c r="AU330" s="252" t="s">
        <v>80</v>
      </c>
      <c r="AV330" s="13" t="s">
        <v>78</v>
      </c>
      <c r="AW330" s="13" t="s">
        <v>33</v>
      </c>
      <c r="AX330" s="13" t="s">
        <v>71</v>
      </c>
      <c r="AY330" s="252" t="s">
        <v>161</v>
      </c>
    </row>
    <row r="331" s="14" customFormat="1">
      <c r="A331" s="14"/>
      <c r="B331" s="253"/>
      <c r="C331" s="254"/>
      <c r="D331" s="239" t="s">
        <v>172</v>
      </c>
      <c r="E331" s="255" t="s">
        <v>19</v>
      </c>
      <c r="F331" s="256" t="s">
        <v>396</v>
      </c>
      <c r="G331" s="254"/>
      <c r="H331" s="257">
        <v>778</v>
      </c>
      <c r="I331" s="258"/>
      <c r="J331" s="254"/>
      <c r="K331" s="254"/>
      <c r="L331" s="259"/>
      <c r="M331" s="260"/>
      <c r="N331" s="261"/>
      <c r="O331" s="261"/>
      <c r="P331" s="261"/>
      <c r="Q331" s="261"/>
      <c r="R331" s="261"/>
      <c r="S331" s="261"/>
      <c r="T331" s="26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3" t="s">
        <v>172</v>
      </c>
      <c r="AU331" s="263" t="s">
        <v>80</v>
      </c>
      <c r="AV331" s="14" t="s">
        <v>80</v>
      </c>
      <c r="AW331" s="14" t="s">
        <v>33</v>
      </c>
      <c r="AX331" s="14" t="s">
        <v>78</v>
      </c>
      <c r="AY331" s="263" t="s">
        <v>161</v>
      </c>
    </row>
    <row r="332" s="2" customFormat="1" ht="33" customHeight="1">
      <c r="A332" s="38"/>
      <c r="B332" s="39"/>
      <c r="C332" s="226" t="s">
        <v>407</v>
      </c>
      <c r="D332" s="226" t="s">
        <v>163</v>
      </c>
      <c r="E332" s="227" t="s">
        <v>408</v>
      </c>
      <c r="F332" s="228" t="s">
        <v>409</v>
      </c>
      <c r="G332" s="229" t="s">
        <v>166</v>
      </c>
      <c r="H332" s="230">
        <v>189</v>
      </c>
      <c r="I332" s="231"/>
      <c r="J332" s="232">
        <f>ROUND(I332*H332,2)</f>
        <v>0</v>
      </c>
      <c r="K332" s="228" t="s">
        <v>167</v>
      </c>
      <c r="L332" s="44"/>
      <c r="M332" s="233" t="s">
        <v>19</v>
      </c>
      <c r="N332" s="234" t="s">
        <v>42</v>
      </c>
      <c r="O332" s="84"/>
      <c r="P332" s="235">
        <f>O332*H332</f>
        <v>0</v>
      </c>
      <c r="Q332" s="235">
        <v>0</v>
      </c>
      <c r="R332" s="235">
        <f>Q332*H332</f>
        <v>0</v>
      </c>
      <c r="S332" s="235">
        <v>0</v>
      </c>
      <c r="T332" s="23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7" t="s">
        <v>168</v>
      </c>
      <c r="AT332" s="237" t="s">
        <v>163</v>
      </c>
      <c r="AU332" s="237" t="s">
        <v>80</v>
      </c>
      <c r="AY332" s="17" t="s">
        <v>161</v>
      </c>
      <c r="BE332" s="238">
        <f>IF(N332="základní",J332,0)</f>
        <v>0</v>
      </c>
      <c r="BF332" s="238">
        <f>IF(N332="snížená",J332,0)</f>
        <v>0</v>
      </c>
      <c r="BG332" s="238">
        <f>IF(N332="zákl. přenesená",J332,0)</f>
        <v>0</v>
      </c>
      <c r="BH332" s="238">
        <f>IF(N332="sníž. přenesená",J332,0)</f>
        <v>0</v>
      </c>
      <c r="BI332" s="238">
        <f>IF(N332="nulová",J332,0)</f>
        <v>0</v>
      </c>
      <c r="BJ332" s="17" t="s">
        <v>78</v>
      </c>
      <c r="BK332" s="238">
        <f>ROUND(I332*H332,2)</f>
        <v>0</v>
      </c>
      <c r="BL332" s="17" t="s">
        <v>168</v>
      </c>
      <c r="BM332" s="237" t="s">
        <v>410</v>
      </c>
    </row>
    <row r="333" s="2" customFormat="1">
      <c r="A333" s="38"/>
      <c r="B333" s="39"/>
      <c r="C333" s="40"/>
      <c r="D333" s="239" t="s">
        <v>170</v>
      </c>
      <c r="E333" s="40"/>
      <c r="F333" s="240" t="s">
        <v>366</v>
      </c>
      <c r="G333" s="40"/>
      <c r="H333" s="40"/>
      <c r="I333" s="146"/>
      <c r="J333" s="40"/>
      <c r="K333" s="40"/>
      <c r="L333" s="44"/>
      <c r="M333" s="241"/>
      <c r="N333" s="242"/>
      <c r="O333" s="84"/>
      <c r="P333" s="84"/>
      <c r="Q333" s="84"/>
      <c r="R333" s="84"/>
      <c r="S333" s="84"/>
      <c r="T333" s="85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170</v>
      </c>
      <c r="AU333" s="17" t="s">
        <v>80</v>
      </c>
    </row>
    <row r="334" s="13" customFormat="1">
      <c r="A334" s="13"/>
      <c r="B334" s="243"/>
      <c r="C334" s="244"/>
      <c r="D334" s="239" t="s">
        <v>172</v>
      </c>
      <c r="E334" s="245" t="s">
        <v>19</v>
      </c>
      <c r="F334" s="246" t="s">
        <v>387</v>
      </c>
      <c r="G334" s="244"/>
      <c r="H334" s="245" t="s">
        <v>19</v>
      </c>
      <c r="I334" s="247"/>
      <c r="J334" s="244"/>
      <c r="K334" s="244"/>
      <c r="L334" s="248"/>
      <c r="M334" s="249"/>
      <c r="N334" s="250"/>
      <c r="O334" s="250"/>
      <c r="P334" s="250"/>
      <c r="Q334" s="250"/>
      <c r="R334" s="250"/>
      <c r="S334" s="250"/>
      <c r="T334" s="25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2" t="s">
        <v>172</v>
      </c>
      <c r="AU334" s="252" t="s">
        <v>80</v>
      </c>
      <c r="AV334" s="13" t="s">
        <v>78</v>
      </c>
      <c r="AW334" s="13" t="s">
        <v>33</v>
      </c>
      <c r="AX334" s="13" t="s">
        <v>71</v>
      </c>
      <c r="AY334" s="252" t="s">
        <v>161</v>
      </c>
    </row>
    <row r="335" s="13" customFormat="1">
      <c r="A335" s="13"/>
      <c r="B335" s="243"/>
      <c r="C335" s="244"/>
      <c r="D335" s="239" t="s">
        <v>172</v>
      </c>
      <c r="E335" s="245" t="s">
        <v>19</v>
      </c>
      <c r="F335" s="246" t="s">
        <v>406</v>
      </c>
      <c r="G335" s="244"/>
      <c r="H335" s="245" t="s">
        <v>19</v>
      </c>
      <c r="I335" s="247"/>
      <c r="J335" s="244"/>
      <c r="K335" s="244"/>
      <c r="L335" s="248"/>
      <c r="M335" s="249"/>
      <c r="N335" s="250"/>
      <c r="O335" s="250"/>
      <c r="P335" s="250"/>
      <c r="Q335" s="250"/>
      <c r="R335" s="250"/>
      <c r="S335" s="250"/>
      <c r="T335" s="25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2" t="s">
        <v>172</v>
      </c>
      <c r="AU335" s="252" t="s">
        <v>80</v>
      </c>
      <c r="AV335" s="13" t="s">
        <v>78</v>
      </c>
      <c r="AW335" s="13" t="s">
        <v>33</v>
      </c>
      <c r="AX335" s="13" t="s">
        <v>71</v>
      </c>
      <c r="AY335" s="252" t="s">
        <v>161</v>
      </c>
    </row>
    <row r="336" s="14" customFormat="1">
      <c r="A336" s="14"/>
      <c r="B336" s="253"/>
      <c r="C336" s="254"/>
      <c r="D336" s="239" t="s">
        <v>172</v>
      </c>
      <c r="E336" s="255" t="s">
        <v>19</v>
      </c>
      <c r="F336" s="256" t="s">
        <v>388</v>
      </c>
      <c r="G336" s="254"/>
      <c r="H336" s="257">
        <v>189</v>
      </c>
      <c r="I336" s="258"/>
      <c r="J336" s="254"/>
      <c r="K336" s="254"/>
      <c r="L336" s="259"/>
      <c r="M336" s="260"/>
      <c r="N336" s="261"/>
      <c r="O336" s="261"/>
      <c r="P336" s="261"/>
      <c r="Q336" s="261"/>
      <c r="R336" s="261"/>
      <c r="S336" s="261"/>
      <c r="T336" s="26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3" t="s">
        <v>172</v>
      </c>
      <c r="AU336" s="263" t="s">
        <v>80</v>
      </c>
      <c r="AV336" s="14" t="s">
        <v>80</v>
      </c>
      <c r="AW336" s="14" t="s">
        <v>33</v>
      </c>
      <c r="AX336" s="14" t="s">
        <v>78</v>
      </c>
      <c r="AY336" s="263" t="s">
        <v>161</v>
      </c>
    </row>
    <row r="337" s="2" customFormat="1" ht="33" customHeight="1">
      <c r="A337" s="38"/>
      <c r="B337" s="39"/>
      <c r="C337" s="226" t="s">
        <v>411</v>
      </c>
      <c r="D337" s="226" t="s">
        <v>163</v>
      </c>
      <c r="E337" s="227" t="s">
        <v>412</v>
      </c>
      <c r="F337" s="228" t="s">
        <v>413</v>
      </c>
      <c r="G337" s="229" t="s">
        <v>166</v>
      </c>
      <c r="H337" s="230">
        <v>2232</v>
      </c>
      <c r="I337" s="231"/>
      <c r="J337" s="232">
        <f>ROUND(I337*H337,2)</f>
        <v>0</v>
      </c>
      <c r="K337" s="228" t="s">
        <v>167</v>
      </c>
      <c r="L337" s="44"/>
      <c r="M337" s="233" t="s">
        <v>19</v>
      </c>
      <c r="N337" s="234" t="s">
        <v>42</v>
      </c>
      <c r="O337" s="84"/>
      <c r="P337" s="235">
        <f>O337*H337</f>
        <v>0</v>
      </c>
      <c r="Q337" s="235">
        <v>0</v>
      </c>
      <c r="R337" s="235">
        <f>Q337*H337</f>
        <v>0</v>
      </c>
      <c r="S337" s="235">
        <v>0</v>
      </c>
      <c r="T337" s="23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7" t="s">
        <v>168</v>
      </c>
      <c r="AT337" s="237" t="s">
        <v>163</v>
      </c>
      <c r="AU337" s="237" t="s">
        <v>80</v>
      </c>
      <c r="AY337" s="17" t="s">
        <v>161</v>
      </c>
      <c r="BE337" s="238">
        <f>IF(N337="základní",J337,0)</f>
        <v>0</v>
      </c>
      <c r="BF337" s="238">
        <f>IF(N337="snížená",J337,0)</f>
        <v>0</v>
      </c>
      <c r="BG337" s="238">
        <f>IF(N337="zákl. přenesená",J337,0)</f>
        <v>0</v>
      </c>
      <c r="BH337" s="238">
        <f>IF(N337="sníž. přenesená",J337,0)</f>
        <v>0</v>
      </c>
      <c r="BI337" s="238">
        <f>IF(N337="nulová",J337,0)</f>
        <v>0</v>
      </c>
      <c r="BJ337" s="17" t="s">
        <v>78</v>
      </c>
      <c r="BK337" s="238">
        <f>ROUND(I337*H337,2)</f>
        <v>0</v>
      </c>
      <c r="BL337" s="17" t="s">
        <v>168</v>
      </c>
      <c r="BM337" s="237" t="s">
        <v>414</v>
      </c>
    </row>
    <row r="338" s="2" customFormat="1">
      <c r="A338" s="38"/>
      <c r="B338" s="39"/>
      <c r="C338" s="40"/>
      <c r="D338" s="239" t="s">
        <v>170</v>
      </c>
      <c r="E338" s="40"/>
      <c r="F338" s="240" t="s">
        <v>366</v>
      </c>
      <c r="G338" s="40"/>
      <c r="H338" s="40"/>
      <c r="I338" s="146"/>
      <c r="J338" s="40"/>
      <c r="K338" s="40"/>
      <c r="L338" s="44"/>
      <c r="M338" s="241"/>
      <c r="N338" s="242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170</v>
      </c>
      <c r="AU338" s="17" t="s">
        <v>80</v>
      </c>
    </row>
    <row r="339" s="13" customFormat="1">
      <c r="A339" s="13"/>
      <c r="B339" s="243"/>
      <c r="C339" s="244"/>
      <c r="D339" s="239" t="s">
        <v>172</v>
      </c>
      <c r="E339" s="245" t="s">
        <v>19</v>
      </c>
      <c r="F339" s="246" t="s">
        <v>383</v>
      </c>
      <c r="G339" s="244"/>
      <c r="H339" s="245" t="s">
        <v>19</v>
      </c>
      <c r="I339" s="247"/>
      <c r="J339" s="244"/>
      <c r="K339" s="244"/>
      <c r="L339" s="248"/>
      <c r="M339" s="249"/>
      <c r="N339" s="250"/>
      <c r="O339" s="250"/>
      <c r="P339" s="250"/>
      <c r="Q339" s="250"/>
      <c r="R339" s="250"/>
      <c r="S339" s="250"/>
      <c r="T339" s="25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2" t="s">
        <v>172</v>
      </c>
      <c r="AU339" s="252" t="s">
        <v>80</v>
      </c>
      <c r="AV339" s="13" t="s">
        <v>78</v>
      </c>
      <c r="AW339" s="13" t="s">
        <v>33</v>
      </c>
      <c r="AX339" s="13" t="s">
        <v>71</v>
      </c>
      <c r="AY339" s="252" t="s">
        <v>161</v>
      </c>
    </row>
    <row r="340" s="13" customFormat="1">
      <c r="A340" s="13"/>
      <c r="B340" s="243"/>
      <c r="C340" s="244"/>
      <c r="D340" s="239" t="s">
        <v>172</v>
      </c>
      <c r="E340" s="245" t="s">
        <v>19</v>
      </c>
      <c r="F340" s="246" t="s">
        <v>406</v>
      </c>
      <c r="G340" s="244"/>
      <c r="H340" s="245" t="s">
        <v>19</v>
      </c>
      <c r="I340" s="247"/>
      <c r="J340" s="244"/>
      <c r="K340" s="244"/>
      <c r="L340" s="248"/>
      <c r="M340" s="249"/>
      <c r="N340" s="250"/>
      <c r="O340" s="250"/>
      <c r="P340" s="250"/>
      <c r="Q340" s="250"/>
      <c r="R340" s="250"/>
      <c r="S340" s="250"/>
      <c r="T340" s="25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2" t="s">
        <v>172</v>
      </c>
      <c r="AU340" s="252" t="s">
        <v>80</v>
      </c>
      <c r="AV340" s="13" t="s">
        <v>78</v>
      </c>
      <c r="AW340" s="13" t="s">
        <v>33</v>
      </c>
      <c r="AX340" s="13" t="s">
        <v>71</v>
      </c>
      <c r="AY340" s="252" t="s">
        <v>161</v>
      </c>
    </row>
    <row r="341" s="14" customFormat="1">
      <c r="A341" s="14"/>
      <c r="B341" s="253"/>
      <c r="C341" s="254"/>
      <c r="D341" s="239" t="s">
        <v>172</v>
      </c>
      <c r="E341" s="255" t="s">
        <v>19</v>
      </c>
      <c r="F341" s="256" t="s">
        <v>384</v>
      </c>
      <c r="G341" s="254"/>
      <c r="H341" s="257">
        <v>2095</v>
      </c>
      <c r="I341" s="258"/>
      <c r="J341" s="254"/>
      <c r="K341" s="254"/>
      <c r="L341" s="259"/>
      <c r="M341" s="260"/>
      <c r="N341" s="261"/>
      <c r="O341" s="261"/>
      <c r="P341" s="261"/>
      <c r="Q341" s="261"/>
      <c r="R341" s="261"/>
      <c r="S341" s="261"/>
      <c r="T341" s="26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3" t="s">
        <v>172</v>
      </c>
      <c r="AU341" s="263" t="s">
        <v>80</v>
      </c>
      <c r="AV341" s="14" t="s">
        <v>80</v>
      </c>
      <c r="AW341" s="14" t="s">
        <v>33</v>
      </c>
      <c r="AX341" s="14" t="s">
        <v>71</v>
      </c>
      <c r="AY341" s="263" t="s">
        <v>161</v>
      </c>
    </row>
    <row r="342" s="13" customFormat="1">
      <c r="A342" s="13"/>
      <c r="B342" s="243"/>
      <c r="C342" s="244"/>
      <c r="D342" s="239" t="s">
        <v>172</v>
      </c>
      <c r="E342" s="245" t="s">
        <v>19</v>
      </c>
      <c r="F342" s="246" t="s">
        <v>385</v>
      </c>
      <c r="G342" s="244"/>
      <c r="H342" s="245" t="s">
        <v>19</v>
      </c>
      <c r="I342" s="247"/>
      <c r="J342" s="244"/>
      <c r="K342" s="244"/>
      <c r="L342" s="248"/>
      <c r="M342" s="249"/>
      <c r="N342" s="250"/>
      <c r="O342" s="250"/>
      <c r="P342" s="250"/>
      <c r="Q342" s="250"/>
      <c r="R342" s="250"/>
      <c r="S342" s="250"/>
      <c r="T342" s="25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2" t="s">
        <v>172</v>
      </c>
      <c r="AU342" s="252" t="s">
        <v>80</v>
      </c>
      <c r="AV342" s="13" t="s">
        <v>78</v>
      </c>
      <c r="AW342" s="13" t="s">
        <v>33</v>
      </c>
      <c r="AX342" s="13" t="s">
        <v>71</v>
      </c>
      <c r="AY342" s="252" t="s">
        <v>161</v>
      </c>
    </row>
    <row r="343" s="13" customFormat="1">
      <c r="A343" s="13"/>
      <c r="B343" s="243"/>
      <c r="C343" s="244"/>
      <c r="D343" s="239" t="s">
        <v>172</v>
      </c>
      <c r="E343" s="245" t="s">
        <v>19</v>
      </c>
      <c r="F343" s="246" t="s">
        <v>406</v>
      </c>
      <c r="G343" s="244"/>
      <c r="H343" s="245" t="s">
        <v>19</v>
      </c>
      <c r="I343" s="247"/>
      <c r="J343" s="244"/>
      <c r="K343" s="244"/>
      <c r="L343" s="248"/>
      <c r="M343" s="249"/>
      <c r="N343" s="250"/>
      <c r="O343" s="250"/>
      <c r="P343" s="250"/>
      <c r="Q343" s="250"/>
      <c r="R343" s="250"/>
      <c r="S343" s="250"/>
      <c r="T343" s="25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2" t="s">
        <v>172</v>
      </c>
      <c r="AU343" s="252" t="s">
        <v>80</v>
      </c>
      <c r="AV343" s="13" t="s">
        <v>78</v>
      </c>
      <c r="AW343" s="13" t="s">
        <v>33</v>
      </c>
      <c r="AX343" s="13" t="s">
        <v>71</v>
      </c>
      <c r="AY343" s="252" t="s">
        <v>161</v>
      </c>
    </row>
    <row r="344" s="14" customFormat="1">
      <c r="A344" s="14"/>
      <c r="B344" s="253"/>
      <c r="C344" s="254"/>
      <c r="D344" s="239" t="s">
        <v>172</v>
      </c>
      <c r="E344" s="255" t="s">
        <v>19</v>
      </c>
      <c r="F344" s="256" t="s">
        <v>386</v>
      </c>
      <c r="G344" s="254"/>
      <c r="H344" s="257">
        <v>137</v>
      </c>
      <c r="I344" s="258"/>
      <c r="J344" s="254"/>
      <c r="K344" s="254"/>
      <c r="L344" s="259"/>
      <c r="M344" s="260"/>
      <c r="N344" s="261"/>
      <c r="O344" s="261"/>
      <c r="P344" s="261"/>
      <c r="Q344" s="261"/>
      <c r="R344" s="261"/>
      <c r="S344" s="261"/>
      <c r="T344" s="26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3" t="s">
        <v>172</v>
      </c>
      <c r="AU344" s="263" t="s">
        <v>80</v>
      </c>
      <c r="AV344" s="14" t="s">
        <v>80</v>
      </c>
      <c r="AW344" s="14" t="s">
        <v>33</v>
      </c>
      <c r="AX344" s="14" t="s">
        <v>71</v>
      </c>
      <c r="AY344" s="263" t="s">
        <v>161</v>
      </c>
    </row>
    <row r="345" s="15" customFormat="1">
      <c r="A345" s="15"/>
      <c r="B345" s="264"/>
      <c r="C345" s="265"/>
      <c r="D345" s="239" t="s">
        <v>172</v>
      </c>
      <c r="E345" s="266" t="s">
        <v>19</v>
      </c>
      <c r="F345" s="267" t="s">
        <v>177</v>
      </c>
      <c r="G345" s="265"/>
      <c r="H345" s="268">
        <v>2232</v>
      </c>
      <c r="I345" s="269"/>
      <c r="J345" s="265"/>
      <c r="K345" s="265"/>
      <c r="L345" s="270"/>
      <c r="M345" s="271"/>
      <c r="N345" s="272"/>
      <c r="O345" s="272"/>
      <c r="P345" s="272"/>
      <c r="Q345" s="272"/>
      <c r="R345" s="272"/>
      <c r="S345" s="272"/>
      <c r="T345" s="273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4" t="s">
        <v>172</v>
      </c>
      <c r="AU345" s="274" t="s">
        <v>80</v>
      </c>
      <c r="AV345" s="15" t="s">
        <v>168</v>
      </c>
      <c r="AW345" s="15" t="s">
        <v>33</v>
      </c>
      <c r="AX345" s="15" t="s">
        <v>78</v>
      </c>
      <c r="AY345" s="274" t="s">
        <v>161</v>
      </c>
    </row>
    <row r="346" s="2" customFormat="1" ht="33" customHeight="1">
      <c r="A346" s="38"/>
      <c r="B346" s="39"/>
      <c r="C346" s="226" t="s">
        <v>415</v>
      </c>
      <c r="D346" s="226" t="s">
        <v>163</v>
      </c>
      <c r="E346" s="227" t="s">
        <v>416</v>
      </c>
      <c r="F346" s="228" t="s">
        <v>417</v>
      </c>
      <c r="G346" s="229" t="s">
        <v>166</v>
      </c>
      <c r="H346" s="230">
        <v>778</v>
      </c>
      <c r="I346" s="231"/>
      <c r="J346" s="232">
        <f>ROUND(I346*H346,2)</f>
        <v>0</v>
      </c>
      <c r="K346" s="228" t="s">
        <v>167</v>
      </c>
      <c r="L346" s="44"/>
      <c r="M346" s="233" t="s">
        <v>19</v>
      </c>
      <c r="N346" s="234" t="s">
        <v>42</v>
      </c>
      <c r="O346" s="84"/>
      <c r="P346" s="235">
        <f>O346*H346</f>
        <v>0</v>
      </c>
      <c r="Q346" s="235">
        <v>0</v>
      </c>
      <c r="R346" s="235">
        <f>Q346*H346</f>
        <v>0</v>
      </c>
      <c r="S346" s="235">
        <v>0</v>
      </c>
      <c r="T346" s="23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7" t="s">
        <v>168</v>
      </c>
      <c r="AT346" s="237" t="s">
        <v>163</v>
      </c>
      <c r="AU346" s="237" t="s">
        <v>80</v>
      </c>
      <c r="AY346" s="17" t="s">
        <v>161</v>
      </c>
      <c r="BE346" s="238">
        <f>IF(N346="základní",J346,0)</f>
        <v>0</v>
      </c>
      <c r="BF346" s="238">
        <f>IF(N346="snížená",J346,0)</f>
        <v>0</v>
      </c>
      <c r="BG346" s="238">
        <f>IF(N346="zákl. přenesená",J346,0)</f>
        <v>0</v>
      </c>
      <c r="BH346" s="238">
        <f>IF(N346="sníž. přenesená",J346,0)</f>
        <v>0</v>
      </c>
      <c r="BI346" s="238">
        <f>IF(N346="nulová",J346,0)</f>
        <v>0</v>
      </c>
      <c r="BJ346" s="17" t="s">
        <v>78</v>
      </c>
      <c r="BK346" s="238">
        <f>ROUND(I346*H346,2)</f>
        <v>0</v>
      </c>
      <c r="BL346" s="17" t="s">
        <v>168</v>
      </c>
      <c r="BM346" s="237" t="s">
        <v>418</v>
      </c>
    </row>
    <row r="347" s="2" customFormat="1">
      <c r="A347" s="38"/>
      <c r="B347" s="39"/>
      <c r="C347" s="40"/>
      <c r="D347" s="239" t="s">
        <v>170</v>
      </c>
      <c r="E347" s="40"/>
      <c r="F347" s="240" t="s">
        <v>366</v>
      </c>
      <c r="G347" s="40"/>
      <c r="H347" s="40"/>
      <c r="I347" s="146"/>
      <c r="J347" s="40"/>
      <c r="K347" s="40"/>
      <c r="L347" s="44"/>
      <c r="M347" s="241"/>
      <c r="N347" s="242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170</v>
      </c>
      <c r="AU347" s="17" t="s">
        <v>80</v>
      </c>
    </row>
    <row r="348" s="13" customFormat="1">
      <c r="A348" s="13"/>
      <c r="B348" s="243"/>
      <c r="C348" s="244"/>
      <c r="D348" s="239" t="s">
        <v>172</v>
      </c>
      <c r="E348" s="245" t="s">
        <v>19</v>
      </c>
      <c r="F348" s="246" t="s">
        <v>394</v>
      </c>
      <c r="G348" s="244"/>
      <c r="H348" s="245" t="s">
        <v>19</v>
      </c>
      <c r="I348" s="247"/>
      <c r="J348" s="244"/>
      <c r="K348" s="244"/>
      <c r="L348" s="248"/>
      <c r="M348" s="249"/>
      <c r="N348" s="250"/>
      <c r="O348" s="250"/>
      <c r="P348" s="250"/>
      <c r="Q348" s="250"/>
      <c r="R348" s="250"/>
      <c r="S348" s="250"/>
      <c r="T348" s="25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2" t="s">
        <v>172</v>
      </c>
      <c r="AU348" s="252" t="s">
        <v>80</v>
      </c>
      <c r="AV348" s="13" t="s">
        <v>78</v>
      </c>
      <c r="AW348" s="13" t="s">
        <v>33</v>
      </c>
      <c r="AX348" s="13" t="s">
        <v>71</v>
      </c>
      <c r="AY348" s="252" t="s">
        <v>161</v>
      </c>
    </row>
    <row r="349" s="14" customFormat="1">
      <c r="A349" s="14"/>
      <c r="B349" s="253"/>
      <c r="C349" s="254"/>
      <c r="D349" s="239" t="s">
        <v>172</v>
      </c>
      <c r="E349" s="255" t="s">
        <v>19</v>
      </c>
      <c r="F349" s="256" t="s">
        <v>396</v>
      </c>
      <c r="G349" s="254"/>
      <c r="H349" s="257">
        <v>778</v>
      </c>
      <c r="I349" s="258"/>
      <c r="J349" s="254"/>
      <c r="K349" s="254"/>
      <c r="L349" s="259"/>
      <c r="M349" s="260"/>
      <c r="N349" s="261"/>
      <c r="O349" s="261"/>
      <c r="P349" s="261"/>
      <c r="Q349" s="261"/>
      <c r="R349" s="261"/>
      <c r="S349" s="261"/>
      <c r="T349" s="26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3" t="s">
        <v>172</v>
      </c>
      <c r="AU349" s="263" t="s">
        <v>80</v>
      </c>
      <c r="AV349" s="14" t="s">
        <v>80</v>
      </c>
      <c r="AW349" s="14" t="s">
        <v>33</v>
      </c>
      <c r="AX349" s="14" t="s">
        <v>78</v>
      </c>
      <c r="AY349" s="263" t="s">
        <v>161</v>
      </c>
    </row>
    <row r="350" s="2" customFormat="1" ht="44.25" customHeight="1">
      <c r="A350" s="38"/>
      <c r="B350" s="39"/>
      <c r="C350" s="226" t="s">
        <v>419</v>
      </c>
      <c r="D350" s="226" t="s">
        <v>163</v>
      </c>
      <c r="E350" s="227" t="s">
        <v>420</v>
      </c>
      <c r="F350" s="228" t="s">
        <v>421</v>
      </c>
      <c r="G350" s="229" t="s">
        <v>166</v>
      </c>
      <c r="H350" s="230">
        <v>425</v>
      </c>
      <c r="I350" s="231"/>
      <c r="J350" s="232">
        <f>ROUND(I350*H350,2)</f>
        <v>0</v>
      </c>
      <c r="K350" s="228" t="s">
        <v>167</v>
      </c>
      <c r="L350" s="44"/>
      <c r="M350" s="233" t="s">
        <v>19</v>
      </c>
      <c r="N350" s="234" t="s">
        <v>42</v>
      </c>
      <c r="O350" s="84"/>
      <c r="P350" s="235">
        <f>O350*H350</f>
        <v>0</v>
      </c>
      <c r="Q350" s="235">
        <v>0.1837</v>
      </c>
      <c r="R350" s="235">
        <f>Q350*H350</f>
        <v>78.072500000000005</v>
      </c>
      <c r="S350" s="235">
        <v>0</v>
      </c>
      <c r="T350" s="23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7" t="s">
        <v>168</v>
      </c>
      <c r="AT350" s="237" t="s">
        <v>163</v>
      </c>
      <c r="AU350" s="237" t="s">
        <v>80</v>
      </c>
      <c r="AY350" s="17" t="s">
        <v>161</v>
      </c>
      <c r="BE350" s="238">
        <f>IF(N350="základní",J350,0)</f>
        <v>0</v>
      </c>
      <c r="BF350" s="238">
        <f>IF(N350="snížená",J350,0)</f>
        <v>0</v>
      </c>
      <c r="BG350" s="238">
        <f>IF(N350="zákl. přenesená",J350,0)</f>
        <v>0</v>
      </c>
      <c r="BH350" s="238">
        <f>IF(N350="sníž. přenesená",J350,0)</f>
        <v>0</v>
      </c>
      <c r="BI350" s="238">
        <f>IF(N350="nulová",J350,0)</f>
        <v>0</v>
      </c>
      <c r="BJ350" s="17" t="s">
        <v>78</v>
      </c>
      <c r="BK350" s="238">
        <f>ROUND(I350*H350,2)</f>
        <v>0</v>
      </c>
      <c r="BL350" s="17" t="s">
        <v>168</v>
      </c>
      <c r="BM350" s="237" t="s">
        <v>422</v>
      </c>
    </row>
    <row r="351" s="2" customFormat="1">
      <c r="A351" s="38"/>
      <c r="B351" s="39"/>
      <c r="C351" s="40"/>
      <c r="D351" s="239" t="s">
        <v>170</v>
      </c>
      <c r="E351" s="40"/>
      <c r="F351" s="240" t="s">
        <v>366</v>
      </c>
      <c r="G351" s="40"/>
      <c r="H351" s="40"/>
      <c r="I351" s="146"/>
      <c r="J351" s="40"/>
      <c r="K351" s="40"/>
      <c r="L351" s="44"/>
      <c r="M351" s="241"/>
      <c r="N351" s="242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170</v>
      </c>
      <c r="AU351" s="17" t="s">
        <v>80</v>
      </c>
    </row>
    <row r="352" s="13" customFormat="1">
      <c r="A352" s="13"/>
      <c r="B352" s="243"/>
      <c r="C352" s="244"/>
      <c r="D352" s="239" t="s">
        <v>172</v>
      </c>
      <c r="E352" s="245" t="s">
        <v>19</v>
      </c>
      <c r="F352" s="246" t="s">
        <v>367</v>
      </c>
      <c r="G352" s="244"/>
      <c r="H352" s="245" t="s">
        <v>19</v>
      </c>
      <c r="I352" s="247"/>
      <c r="J352" s="244"/>
      <c r="K352" s="244"/>
      <c r="L352" s="248"/>
      <c r="M352" s="249"/>
      <c r="N352" s="250"/>
      <c r="O352" s="250"/>
      <c r="P352" s="250"/>
      <c r="Q352" s="250"/>
      <c r="R352" s="250"/>
      <c r="S352" s="250"/>
      <c r="T352" s="25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2" t="s">
        <v>172</v>
      </c>
      <c r="AU352" s="252" t="s">
        <v>80</v>
      </c>
      <c r="AV352" s="13" t="s">
        <v>78</v>
      </c>
      <c r="AW352" s="13" t="s">
        <v>33</v>
      </c>
      <c r="AX352" s="13" t="s">
        <v>71</v>
      </c>
      <c r="AY352" s="252" t="s">
        <v>161</v>
      </c>
    </row>
    <row r="353" s="14" customFormat="1">
      <c r="A353" s="14"/>
      <c r="B353" s="253"/>
      <c r="C353" s="254"/>
      <c r="D353" s="239" t="s">
        <v>172</v>
      </c>
      <c r="E353" s="255" t="s">
        <v>19</v>
      </c>
      <c r="F353" s="256" t="s">
        <v>369</v>
      </c>
      <c r="G353" s="254"/>
      <c r="H353" s="257">
        <v>425</v>
      </c>
      <c r="I353" s="258"/>
      <c r="J353" s="254"/>
      <c r="K353" s="254"/>
      <c r="L353" s="259"/>
      <c r="M353" s="260"/>
      <c r="N353" s="261"/>
      <c r="O353" s="261"/>
      <c r="P353" s="261"/>
      <c r="Q353" s="261"/>
      <c r="R353" s="261"/>
      <c r="S353" s="261"/>
      <c r="T353" s="26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3" t="s">
        <v>172</v>
      </c>
      <c r="AU353" s="263" t="s">
        <v>80</v>
      </c>
      <c r="AV353" s="14" t="s">
        <v>80</v>
      </c>
      <c r="AW353" s="14" t="s">
        <v>33</v>
      </c>
      <c r="AX353" s="14" t="s">
        <v>78</v>
      </c>
      <c r="AY353" s="263" t="s">
        <v>161</v>
      </c>
    </row>
    <row r="354" s="2" customFormat="1" ht="16.5" customHeight="1">
      <c r="A354" s="38"/>
      <c r="B354" s="39"/>
      <c r="C354" s="275" t="s">
        <v>423</v>
      </c>
      <c r="D354" s="275" t="s">
        <v>305</v>
      </c>
      <c r="E354" s="276" t="s">
        <v>424</v>
      </c>
      <c r="F354" s="277" t="s">
        <v>425</v>
      </c>
      <c r="G354" s="278" t="s">
        <v>166</v>
      </c>
      <c r="H354" s="279">
        <v>401.10000000000002</v>
      </c>
      <c r="I354" s="280"/>
      <c r="J354" s="281">
        <f>ROUND(I354*H354,2)</f>
        <v>0</v>
      </c>
      <c r="K354" s="277" t="s">
        <v>167</v>
      </c>
      <c r="L354" s="282"/>
      <c r="M354" s="283" t="s">
        <v>19</v>
      </c>
      <c r="N354" s="284" t="s">
        <v>42</v>
      </c>
      <c r="O354" s="84"/>
      <c r="P354" s="235">
        <f>O354*H354</f>
        <v>0</v>
      </c>
      <c r="Q354" s="235">
        <v>0.222</v>
      </c>
      <c r="R354" s="235">
        <f>Q354*H354</f>
        <v>89.044200000000004</v>
      </c>
      <c r="S354" s="235">
        <v>0</v>
      </c>
      <c r="T354" s="23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7" t="s">
        <v>213</v>
      </c>
      <c r="AT354" s="237" t="s">
        <v>305</v>
      </c>
      <c r="AU354" s="237" t="s">
        <v>80</v>
      </c>
      <c r="AY354" s="17" t="s">
        <v>161</v>
      </c>
      <c r="BE354" s="238">
        <f>IF(N354="základní",J354,0)</f>
        <v>0</v>
      </c>
      <c r="BF354" s="238">
        <f>IF(N354="snížená",J354,0)</f>
        <v>0</v>
      </c>
      <c r="BG354" s="238">
        <f>IF(N354="zákl. přenesená",J354,0)</f>
        <v>0</v>
      </c>
      <c r="BH354" s="238">
        <f>IF(N354="sníž. přenesená",J354,0)</f>
        <v>0</v>
      </c>
      <c r="BI354" s="238">
        <f>IF(N354="nulová",J354,0)</f>
        <v>0</v>
      </c>
      <c r="BJ354" s="17" t="s">
        <v>78</v>
      </c>
      <c r="BK354" s="238">
        <f>ROUND(I354*H354,2)</f>
        <v>0</v>
      </c>
      <c r="BL354" s="17" t="s">
        <v>168</v>
      </c>
      <c r="BM354" s="237" t="s">
        <v>426</v>
      </c>
    </row>
    <row r="355" s="14" customFormat="1">
      <c r="A355" s="14"/>
      <c r="B355" s="253"/>
      <c r="C355" s="254"/>
      <c r="D355" s="239" t="s">
        <v>172</v>
      </c>
      <c r="E355" s="254"/>
      <c r="F355" s="256" t="s">
        <v>427</v>
      </c>
      <c r="G355" s="254"/>
      <c r="H355" s="257">
        <v>401.10000000000002</v>
      </c>
      <c r="I355" s="258"/>
      <c r="J355" s="254"/>
      <c r="K355" s="254"/>
      <c r="L355" s="259"/>
      <c r="M355" s="260"/>
      <c r="N355" s="261"/>
      <c r="O355" s="261"/>
      <c r="P355" s="261"/>
      <c r="Q355" s="261"/>
      <c r="R355" s="261"/>
      <c r="S355" s="261"/>
      <c r="T355" s="26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3" t="s">
        <v>172</v>
      </c>
      <c r="AU355" s="263" t="s">
        <v>80</v>
      </c>
      <c r="AV355" s="14" t="s">
        <v>80</v>
      </c>
      <c r="AW355" s="14" t="s">
        <v>4</v>
      </c>
      <c r="AX355" s="14" t="s">
        <v>78</v>
      </c>
      <c r="AY355" s="263" t="s">
        <v>161</v>
      </c>
    </row>
    <row r="356" s="2" customFormat="1" ht="16.5" customHeight="1">
      <c r="A356" s="38"/>
      <c r="B356" s="39"/>
      <c r="C356" s="275" t="s">
        <v>428</v>
      </c>
      <c r="D356" s="275" t="s">
        <v>305</v>
      </c>
      <c r="E356" s="276" t="s">
        <v>429</v>
      </c>
      <c r="F356" s="277" t="s">
        <v>430</v>
      </c>
      <c r="G356" s="278" t="s">
        <v>166</v>
      </c>
      <c r="H356" s="279">
        <v>45.149999999999999</v>
      </c>
      <c r="I356" s="280"/>
      <c r="J356" s="281">
        <f>ROUND(I356*H356,2)</f>
        <v>0</v>
      </c>
      <c r="K356" s="277" t="s">
        <v>431</v>
      </c>
      <c r="L356" s="282"/>
      <c r="M356" s="283" t="s">
        <v>19</v>
      </c>
      <c r="N356" s="284" t="s">
        <v>42</v>
      </c>
      <c r="O356" s="84"/>
      <c r="P356" s="235">
        <f>O356*H356</f>
        <v>0</v>
      </c>
      <c r="Q356" s="235">
        <v>0.13500000000000001</v>
      </c>
      <c r="R356" s="235">
        <f>Q356*H356</f>
        <v>6.0952500000000001</v>
      </c>
      <c r="S356" s="235">
        <v>0</v>
      </c>
      <c r="T356" s="23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7" t="s">
        <v>213</v>
      </c>
      <c r="AT356" s="237" t="s">
        <v>305</v>
      </c>
      <c r="AU356" s="237" t="s">
        <v>80</v>
      </c>
      <c r="AY356" s="17" t="s">
        <v>161</v>
      </c>
      <c r="BE356" s="238">
        <f>IF(N356="základní",J356,0)</f>
        <v>0</v>
      </c>
      <c r="BF356" s="238">
        <f>IF(N356="snížená",J356,0)</f>
        <v>0</v>
      </c>
      <c r="BG356" s="238">
        <f>IF(N356="zákl. přenesená",J356,0)</f>
        <v>0</v>
      </c>
      <c r="BH356" s="238">
        <f>IF(N356="sníž. přenesená",J356,0)</f>
        <v>0</v>
      </c>
      <c r="BI356" s="238">
        <f>IF(N356="nulová",J356,0)</f>
        <v>0</v>
      </c>
      <c r="BJ356" s="17" t="s">
        <v>78</v>
      </c>
      <c r="BK356" s="238">
        <f>ROUND(I356*H356,2)</f>
        <v>0</v>
      </c>
      <c r="BL356" s="17" t="s">
        <v>168</v>
      </c>
      <c r="BM356" s="237" t="s">
        <v>432</v>
      </c>
    </row>
    <row r="357" s="14" customFormat="1">
      <c r="A357" s="14"/>
      <c r="B357" s="253"/>
      <c r="C357" s="254"/>
      <c r="D357" s="239" t="s">
        <v>172</v>
      </c>
      <c r="E357" s="254"/>
      <c r="F357" s="256" t="s">
        <v>433</v>
      </c>
      <c r="G357" s="254"/>
      <c r="H357" s="257">
        <v>45.149999999999999</v>
      </c>
      <c r="I357" s="258"/>
      <c r="J357" s="254"/>
      <c r="K357" s="254"/>
      <c r="L357" s="259"/>
      <c r="M357" s="260"/>
      <c r="N357" s="261"/>
      <c r="O357" s="261"/>
      <c r="P357" s="261"/>
      <c r="Q357" s="261"/>
      <c r="R357" s="261"/>
      <c r="S357" s="261"/>
      <c r="T357" s="26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3" t="s">
        <v>172</v>
      </c>
      <c r="AU357" s="263" t="s">
        <v>80</v>
      </c>
      <c r="AV357" s="14" t="s">
        <v>80</v>
      </c>
      <c r="AW357" s="14" t="s">
        <v>4</v>
      </c>
      <c r="AX357" s="14" t="s">
        <v>78</v>
      </c>
      <c r="AY357" s="263" t="s">
        <v>161</v>
      </c>
    </row>
    <row r="358" s="2" customFormat="1" ht="55.5" customHeight="1">
      <c r="A358" s="38"/>
      <c r="B358" s="39"/>
      <c r="C358" s="226" t="s">
        <v>434</v>
      </c>
      <c r="D358" s="226" t="s">
        <v>163</v>
      </c>
      <c r="E358" s="227" t="s">
        <v>435</v>
      </c>
      <c r="F358" s="228" t="s">
        <v>436</v>
      </c>
      <c r="G358" s="229" t="s">
        <v>166</v>
      </c>
      <c r="H358" s="230">
        <v>2232</v>
      </c>
      <c r="I358" s="231"/>
      <c r="J358" s="232">
        <f>ROUND(I358*H358,2)</f>
        <v>0</v>
      </c>
      <c r="K358" s="228" t="s">
        <v>167</v>
      </c>
      <c r="L358" s="44"/>
      <c r="M358" s="233" t="s">
        <v>19</v>
      </c>
      <c r="N358" s="234" t="s">
        <v>42</v>
      </c>
      <c r="O358" s="84"/>
      <c r="P358" s="235">
        <f>O358*H358</f>
        <v>0</v>
      </c>
      <c r="Q358" s="235">
        <v>0.1670275</v>
      </c>
      <c r="R358" s="235">
        <f>Q358*H358</f>
        <v>372.80538000000001</v>
      </c>
      <c r="S358" s="235">
        <v>0</v>
      </c>
      <c r="T358" s="23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7" t="s">
        <v>168</v>
      </c>
      <c r="AT358" s="237" t="s">
        <v>163</v>
      </c>
      <c r="AU358" s="237" t="s">
        <v>80</v>
      </c>
      <c r="AY358" s="17" t="s">
        <v>161</v>
      </c>
      <c r="BE358" s="238">
        <f>IF(N358="základní",J358,0)</f>
        <v>0</v>
      </c>
      <c r="BF358" s="238">
        <f>IF(N358="snížená",J358,0)</f>
        <v>0</v>
      </c>
      <c r="BG358" s="238">
        <f>IF(N358="zákl. přenesená",J358,0)</f>
        <v>0</v>
      </c>
      <c r="BH358" s="238">
        <f>IF(N358="sníž. přenesená",J358,0)</f>
        <v>0</v>
      </c>
      <c r="BI358" s="238">
        <f>IF(N358="nulová",J358,0)</f>
        <v>0</v>
      </c>
      <c r="BJ358" s="17" t="s">
        <v>78</v>
      </c>
      <c r="BK358" s="238">
        <f>ROUND(I358*H358,2)</f>
        <v>0</v>
      </c>
      <c r="BL358" s="17" t="s">
        <v>168</v>
      </c>
      <c r="BM358" s="237" t="s">
        <v>437</v>
      </c>
    </row>
    <row r="359" s="2" customFormat="1">
      <c r="A359" s="38"/>
      <c r="B359" s="39"/>
      <c r="C359" s="40"/>
      <c r="D359" s="239" t="s">
        <v>170</v>
      </c>
      <c r="E359" s="40"/>
      <c r="F359" s="240" t="s">
        <v>366</v>
      </c>
      <c r="G359" s="40"/>
      <c r="H359" s="40"/>
      <c r="I359" s="146"/>
      <c r="J359" s="40"/>
      <c r="K359" s="40"/>
      <c r="L359" s="44"/>
      <c r="M359" s="241"/>
      <c r="N359" s="242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170</v>
      </c>
      <c r="AU359" s="17" t="s">
        <v>80</v>
      </c>
    </row>
    <row r="360" s="13" customFormat="1">
      <c r="A360" s="13"/>
      <c r="B360" s="243"/>
      <c r="C360" s="244"/>
      <c r="D360" s="239" t="s">
        <v>172</v>
      </c>
      <c r="E360" s="245" t="s">
        <v>19</v>
      </c>
      <c r="F360" s="246" t="s">
        <v>438</v>
      </c>
      <c r="G360" s="244"/>
      <c r="H360" s="245" t="s">
        <v>19</v>
      </c>
      <c r="I360" s="247"/>
      <c r="J360" s="244"/>
      <c r="K360" s="244"/>
      <c r="L360" s="248"/>
      <c r="M360" s="249"/>
      <c r="N360" s="250"/>
      <c r="O360" s="250"/>
      <c r="P360" s="250"/>
      <c r="Q360" s="250"/>
      <c r="R360" s="250"/>
      <c r="S360" s="250"/>
      <c r="T360" s="25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2" t="s">
        <v>172</v>
      </c>
      <c r="AU360" s="252" t="s">
        <v>80</v>
      </c>
      <c r="AV360" s="13" t="s">
        <v>78</v>
      </c>
      <c r="AW360" s="13" t="s">
        <v>33</v>
      </c>
      <c r="AX360" s="13" t="s">
        <v>71</v>
      </c>
      <c r="AY360" s="252" t="s">
        <v>161</v>
      </c>
    </row>
    <row r="361" s="14" customFormat="1">
      <c r="A361" s="14"/>
      <c r="B361" s="253"/>
      <c r="C361" s="254"/>
      <c r="D361" s="239" t="s">
        <v>172</v>
      </c>
      <c r="E361" s="255" t="s">
        <v>19</v>
      </c>
      <c r="F361" s="256" t="s">
        <v>439</v>
      </c>
      <c r="G361" s="254"/>
      <c r="H361" s="257">
        <v>1195</v>
      </c>
      <c r="I361" s="258"/>
      <c r="J361" s="254"/>
      <c r="K361" s="254"/>
      <c r="L361" s="259"/>
      <c r="M361" s="260"/>
      <c r="N361" s="261"/>
      <c r="O361" s="261"/>
      <c r="P361" s="261"/>
      <c r="Q361" s="261"/>
      <c r="R361" s="261"/>
      <c r="S361" s="261"/>
      <c r="T361" s="26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3" t="s">
        <v>172</v>
      </c>
      <c r="AU361" s="263" t="s">
        <v>80</v>
      </c>
      <c r="AV361" s="14" t="s">
        <v>80</v>
      </c>
      <c r="AW361" s="14" t="s">
        <v>33</v>
      </c>
      <c r="AX361" s="14" t="s">
        <v>71</v>
      </c>
      <c r="AY361" s="263" t="s">
        <v>161</v>
      </c>
    </row>
    <row r="362" s="13" customFormat="1">
      <c r="A362" s="13"/>
      <c r="B362" s="243"/>
      <c r="C362" s="244"/>
      <c r="D362" s="239" t="s">
        <v>172</v>
      </c>
      <c r="E362" s="245" t="s">
        <v>19</v>
      </c>
      <c r="F362" s="246" t="s">
        <v>440</v>
      </c>
      <c r="G362" s="244"/>
      <c r="H362" s="245" t="s">
        <v>19</v>
      </c>
      <c r="I362" s="247"/>
      <c r="J362" s="244"/>
      <c r="K362" s="244"/>
      <c r="L362" s="248"/>
      <c r="M362" s="249"/>
      <c r="N362" s="250"/>
      <c r="O362" s="250"/>
      <c r="P362" s="250"/>
      <c r="Q362" s="250"/>
      <c r="R362" s="250"/>
      <c r="S362" s="250"/>
      <c r="T362" s="25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2" t="s">
        <v>172</v>
      </c>
      <c r="AU362" s="252" t="s">
        <v>80</v>
      </c>
      <c r="AV362" s="13" t="s">
        <v>78</v>
      </c>
      <c r="AW362" s="13" t="s">
        <v>33</v>
      </c>
      <c r="AX362" s="13" t="s">
        <v>71</v>
      </c>
      <c r="AY362" s="252" t="s">
        <v>161</v>
      </c>
    </row>
    <row r="363" s="14" customFormat="1">
      <c r="A363" s="14"/>
      <c r="B363" s="253"/>
      <c r="C363" s="254"/>
      <c r="D363" s="239" t="s">
        <v>172</v>
      </c>
      <c r="E363" s="255" t="s">
        <v>19</v>
      </c>
      <c r="F363" s="256" t="s">
        <v>441</v>
      </c>
      <c r="G363" s="254"/>
      <c r="H363" s="257">
        <v>600</v>
      </c>
      <c r="I363" s="258"/>
      <c r="J363" s="254"/>
      <c r="K363" s="254"/>
      <c r="L363" s="259"/>
      <c r="M363" s="260"/>
      <c r="N363" s="261"/>
      <c r="O363" s="261"/>
      <c r="P363" s="261"/>
      <c r="Q363" s="261"/>
      <c r="R363" s="261"/>
      <c r="S363" s="261"/>
      <c r="T363" s="26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3" t="s">
        <v>172</v>
      </c>
      <c r="AU363" s="263" t="s">
        <v>80</v>
      </c>
      <c r="AV363" s="14" t="s">
        <v>80</v>
      </c>
      <c r="AW363" s="14" t="s">
        <v>33</v>
      </c>
      <c r="AX363" s="14" t="s">
        <v>71</v>
      </c>
      <c r="AY363" s="263" t="s">
        <v>161</v>
      </c>
    </row>
    <row r="364" s="13" customFormat="1">
      <c r="A364" s="13"/>
      <c r="B364" s="243"/>
      <c r="C364" s="244"/>
      <c r="D364" s="239" t="s">
        <v>172</v>
      </c>
      <c r="E364" s="245" t="s">
        <v>19</v>
      </c>
      <c r="F364" s="246" t="s">
        <v>442</v>
      </c>
      <c r="G364" s="244"/>
      <c r="H364" s="245" t="s">
        <v>19</v>
      </c>
      <c r="I364" s="247"/>
      <c r="J364" s="244"/>
      <c r="K364" s="244"/>
      <c r="L364" s="248"/>
      <c r="M364" s="249"/>
      <c r="N364" s="250"/>
      <c r="O364" s="250"/>
      <c r="P364" s="250"/>
      <c r="Q364" s="250"/>
      <c r="R364" s="250"/>
      <c r="S364" s="250"/>
      <c r="T364" s="25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2" t="s">
        <v>172</v>
      </c>
      <c r="AU364" s="252" t="s">
        <v>80</v>
      </c>
      <c r="AV364" s="13" t="s">
        <v>78</v>
      </c>
      <c r="AW364" s="13" t="s">
        <v>33</v>
      </c>
      <c r="AX364" s="13" t="s">
        <v>71</v>
      </c>
      <c r="AY364" s="252" t="s">
        <v>161</v>
      </c>
    </row>
    <row r="365" s="14" customFormat="1">
      <c r="A365" s="14"/>
      <c r="B365" s="253"/>
      <c r="C365" s="254"/>
      <c r="D365" s="239" t="s">
        <v>172</v>
      </c>
      <c r="E365" s="255" t="s">
        <v>19</v>
      </c>
      <c r="F365" s="256" t="s">
        <v>443</v>
      </c>
      <c r="G365" s="254"/>
      <c r="H365" s="257">
        <v>300</v>
      </c>
      <c r="I365" s="258"/>
      <c r="J365" s="254"/>
      <c r="K365" s="254"/>
      <c r="L365" s="259"/>
      <c r="M365" s="260"/>
      <c r="N365" s="261"/>
      <c r="O365" s="261"/>
      <c r="P365" s="261"/>
      <c r="Q365" s="261"/>
      <c r="R365" s="261"/>
      <c r="S365" s="261"/>
      <c r="T365" s="26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3" t="s">
        <v>172</v>
      </c>
      <c r="AU365" s="263" t="s">
        <v>80</v>
      </c>
      <c r="AV365" s="14" t="s">
        <v>80</v>
      </c>
      <c r="AW365" s="14" t="s">
        <v>33</v>
      </c>
      <c r="AX365" s="14" t="s">
        <v>71</v>
      </c>
      <c r="AY365" s="263" t="s">
        <v>161</v>
      </c>
    </row>
    <row r="366" s="13" customFormat="1">
      <c r="A366" s="13"/>
      <c r="B366" s="243"/>
      <c r="C366" s="244"/>
      <c r="D366" s="239" t="s">
        <v>172</v>
      </c>
      <c r="E366" s="245" t="s">
        <v>19</v>
      </c>
      <c r="F366" s="246" t="s">
        <v>385</v>
      </c>
      <c r="G366" s="244"/>
      <c r="H366" s="245" t="s">
        <v>19</v>
      </c>
      <c r="I366" s="247"/>
      <c r="J366" s="244"/>
      <c r="K366" s="244"/>
      <c r="L366" s="248"/>
      <c r="M366" s="249"/>
      <c r="N366" s="250"/>
      <c r="O366" s="250"/>
      <c r="P366" s="250"/>
      <c r="Q366" s="250"/>
      <c r="R366" s="250"/>
      <c r="S366" s="250"/>
      <c r="T366" s="25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2" t="s">
        <v>172</v>
      </c>
      <c r="AU366" s="252" t="s">
        <v>80</v>
      </c>
      <c r="AV366" s="13" t="s">
        <v>78</v>
      </c>
      <c r="AW366" s="13" t="s">
        <v>33</v>
      </c>
      <c r="AX366" s="13" t="s">
        <v>71</v>
      </c>
      <c r="AY366" s="252" t="s">
        <v>161</v>
      </c>
    </row>
    <row r="367" s="14" customFormat="1">
      <c r="A367" s="14"/>
      <c r="B367" s="253"/>
      <c r="C367" s="254"/>
      <c r="D367" s="239" t="s">
        <v>172</v>
      </c>
      <c r="E367" s="255" t="s">
        <v>19</v>
      </c>
      <c r="F367" s="256" t="s">
        <v>386</v>
      </c>
      <c r="G367" s="254"/>
      <c r="H367" s="257">
        <v>137</v>
      </c>
      <c r="I367" s="258"/>
      <c r="J367" s="254"/>
      <c r="K367" s="254"/>
      <c r="L367" s="259"/>
      <c r="M367" s="260"/>
      <c r="N367" s="261"/>
      <c r="O367" s="261"/>
      <c r="P367" s="261"/>
      <c r="Q367" s="261"/>
      <c r="R367" s="261"/>
      <c r="S367" s="261"/>
      <c r="T367" s="26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3" t="s">
        <v>172</v>
      </c>
      <c r="AU367" s="263" t="s">
        <v>80</v>
      </c>
      <c r="AV367" s="14" t="s">
        <v>80</v>
      </c>
      <c r="AW367" s="14" t="s">
        <v>33</v>
      </c>
      <c r="AX367" s="14" t="s">
        <v>71</v>
      </c>
      <c r="AY367" s="263" t="s">
        <v>161</v>
      </c>
    </row>
    <row r="368" s="15" customFormat="1">
      <c r="A368" s="15"/>
      <c r="B368" s="264"/>
      <c r="C368" s="265"/>
      <c r="D368" s="239" t="s">
        <v>172</v>
      </c>
      <c r="E368" s="266" t="s">
        <v>19</v>
      </c>
      <c r="F368" s="267" t="s">
        <v>177</v>
      </c>
      <c r="G368" s="265"/>
      <c r="H368" s="268">
        <v>2232</v>
      </c>
      <c r="I368" s="269"/>
      <c r="J368" s="265"/>
      <c r="K368" s="265"/>
      <c r="L368" s="270"/>
      <c r="M368" s="271"/>
      <c r="N368" s="272"/>
      <c r="O368" s="272"/>
      <c r="P368" s="272"/>
      <c r="Q368" s="272"/>
      <c r="R368" s="272"/>
      <c r="S368" s="272"/>
      <c r="T368" s="273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4" t="s">
        <v>172</v>
      </c>
      <c r="AU368" s="274" t="s">
        <v>80</v>
      </c>
      <c r="AV368" s="15" t="s">
        <v>168</v>
      </c>
      <c r="AW368" s="15" t="s">
        <v>33</v>
      </c>
      <c r="AX368" s="15" t="s">
        <v>78</v>
      </c>
      <c r="AY368" s="274" t="s">
        <v>161</v>
      </c>
    </row>
    <row r="369" s="2" customFormat="1" ht="21.75" customHeight="1">
      <c r="A369" s="38"/>
      <c r="B369" s="39"/>
      <c r="C369" s="275" t="s">
        <v>444</v>
      </c>
      <c r="D369" s="275" t="s">
        <v>305</v>
      </c>
      <c r="E369" s="276" t="s">
        <v>445</v>
      </c>
      <c r="F369" s="277" t="s">
        <v>446</v>
      </c>
      <c r="G369" s="278" t="s">
        <v>166</v>
      </c>
      <c r="H369" s="279">
        <v>1085.75</v>
      </c>
      <c r="I369" s="280"/>
      <c r="J369" s="281">
        <f>ROUND(I369*H369,2)</f>
        <v>0</v>
      </c>
      <c r="K369" s="277" t="s">
        <v>431</v>
      </c>
      <c r="L369" s="282"/>
      <c r="M369" s="283" t="s">
        <v>19</v>
      </c>
      <c r="N369" s="284" t="s">
        <v>42</v>
      </c>
      <c r="O369" s="84"/>
      <c r="P369" s="235">
        <f>O369*H369</f>
        <v>0</v>
      </c>
      <c r="Q369" s="235">
        <v>0.216</v>
      </c>
      <c r="R369" s="235">
        <f>Q369*H369</f>
        <v>234.52199999999999</v>
      </c>
      <c r="S369" s="235">
        <v>0</v>
      </c>
      <c r="T369" s="236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7" t="s">
        <v>213</v>
      </c>
      <c r="AT369" s="237" t="s">
        <v>305</v>
      </c>
      <c r="AU369" s="237" t="s">
        <v>80</v>
      </c>
      <c r="AY369" s="17" t="s">
        <v>161</v>
      </c>
      <c r="BE369" s="238">
        <f>IF(N369="základní",J369,0)</f>
        <v>0</v>
      </c>
      <c r="BF369" s="238">
        <f>IF(N369="snížená",J369,0)</f>
        <v>0</v>
      </c>
      <c r="BG369" s="238">
        <f>IF(N369="zákl. přenesená",J369,0)</f>
        <v>0</v>
      </c>
      <c r="BH369" s="238">
        <f>IF(N369="sníž. přenesená",J369,0)</f>
        <v>0</v>
      </c>
      <c r="BI369" s="238">
        <f>IF(N369="nulová",J369,0)</f>
        <v>0</v>
      </c>
      <c r="BJ369" s="17" t="s">
        <v>78</v>
      </c>
      <c r="BK369" s="238">
        <f>ROUND(I369*H369,2)</f>
        <v>0</v>
      </c>
      <c r="BL369" s="17" t="s">
        <v>168</v>
      </c>
      <c r="BM369" s="237" t="s">
        <v>447</v>
      </c>
    </row>
    <row r="370" s="14" customFormat="1">
      <c r="A370" s="14"/>
      <c r="B370" s="253"/>
      <c r="C370" s="254"/>
      <c r="D370" s="239" t="s">
        <v>172</v>
      </c>
      <c r="E370" s="254"/>
      <c r="F370" s="256" t="s">
        <v>448</v>
      </c>
      <c r="G370" s="254"/>
      <c r="H370" s="257">
        <v>1085.75</v>
      </c>
      <c r="I370" s="258"/>
      <c r="J370" s="254"/>
      <c r="K370" s="254"/>
      <c r="L370" s="259"/>
      <c r="M370" s="260"/>
      <c r="N370" s="261"/>
      <c r="O370" s="261"/>
      <c r="P370" s="261"/>
      <c r="Q370" s="261"/>
      <c r="R370" s="261"/>
      <c r="S370" s="261"/>
      <c r="T370" s="26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3" t="s">
        <v>172</v>
      </c>
      <c r="AU370" s="263" t="s">
        <v>80</v>
      </c>
      <c r="AV370" s="14" t="s">
        <v>80</v>
      </c>
      <c r="AW370" s="14" t="s">
        <v>4</v>
      </c>
      <c r="AX370" s="14" t="s">
        <v>78</v>
      </c>
      <c r="AY370" s="263" t="s">
        <v>161</v>
      </c>
    </row>
    <row r="371" s="2" customFormat="1" ht="21.75" customHeight="1">
      <c r="A371" s="38"/>
      <c r="B371" s="39"/>
      <c r="C371" s="275" t="s">
        <v>449</v>
      </c>
      <c r="D371" s="275" t="s">
        <v>305</v>
      </c>
      <c r="E371" s="276" t="s">
        <v>450</v>
      </c>
      <c r="F371" s="277" t="s">
        <v>451</v>
      </c>
      <c r="G371" s="278" t="s">
        <v>166</v>
      </c>
      <c r="H371" s="279">
        <v>121.2</v>
      </c>
      <c r="I371" s="280"/>
      <c r="J371" s="281">
        <f>ROUND(I371*H371,2)</f>
        <v>0</v>
      </c>
      <c r="K371" s="277" t="s">
        <v>431</v>
      </c>
      <c r="L371" s="282"/>
      <c r="M371" s="283" t="s">
        <v>19</v>
      </c>
      <c r="N371" s="284" t="s">
        <v>42</v>
      </c>
      <c r="O371" s="84"/>
      <c r="P371" s="235">
        <f>O371*H371</f>
        <v>0</v>
      </c>
      <c r="Q371" s="235">
        <v>0.216</v>
      </c>
      <c r="R371" s="235">
        <f>Q371*H371</f>
        <v>26.179200000000002</v>
      </c>
      <c r="S371" s="235">
        <v>0</v>
      </c>
      <c r="T371" s="236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7" t="s">
        <v>213</v>
      </c>
      <c r="AT371" s="237" t="s">
        <v>305</v>
      </c>
      <c r="AU371" s="237" t="s">
        <v>80</v>
      </c>
      <c r="AY371" s="17" t="s">
        <v>161</v>
      </c>
      <c r="BE371" s="238">
        <f>IF(N371="základní",J371,0)</f>
        <v>0</v>
      </c>
      <c r="BF371" s="238">
        <f>IF(N371="snížená",J371,0)</f>
        <v>0</v>
      </c>
      <c r="BG371" s="238">
        <f>IF(N371="zákl. přenesená",J371,0)</f>
        <v>0</v>
      </c>
      <c r="BH371" s="238">
        <f>IF(N371="sníž. přenesená",J371,0)</f>
        <v>0</v>
      </c>
      <c r="BI371" s="238">
        <f>IF(N371="nulová",J371,0)</f>
        <v>0</v>
      </c>
      <c r="BJ371" s="17" t="s">
        <v>78</v>
      </c>
      <c r="BK371" s="238">
        <f>ROUND(I371*H371,2)</f>
        <v>0</v>
      </c>
      <c r="BL371" s="17" t="s">
        <v>168</v>
      </c>
      <c r="BM371" s="237" t="s">
        <v>452</v>
      </c>
    </row>
    <row r="372" s="14" customFormat="1">
      <c r="A372" s="14"/>
      <c r="B372" s="253"/>
      <c r="C372" s="254"/>
      <c r="D372" s="239" t="s">
        <v>172</v>
      </c>
      <c r="E372" s="254"/>
      <c r="F372" s="256" t="s">
        <v>453</v>
      </c>
      <c r="G372" s="254"/>
      <c r="H372" s="257">
        <v>121.2</v>
      </c>
      <c r="I372" s="258"/>
      <c r="J372" s="254"/>
      <c r="K372" s="254"/>
      <c r="L372" s="259"/>
      <c r="M372" s="260"/>
      <c r="N372" s="261"/>
      <c r="O372" s="261"/>
      <c r="P372" s="261"/>
      <c r="Q372" s="261"/>
      <c r="R372" s="261"/>
      <c r="S372" s="261"/>
      <c r="T372" s="26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3" t="s">
        <v>172</v>
      </c>
      <c r="AU372" s="263" t="s">
        <v>80</v>
      </c>
      <c r="AV372" s="14" t="s">
        <v>80</v>
      </c>
      <c r="AW372" s="14" t="s">
        <v>4</v>
      </c>
      <c r="AX372" s="14" t="s">
        <v>78</v>
      </c>
      <c r="AY372" s="263" t="s">
        <v>161</v>
      </c>
    </row>
    <row r="373" s="2" customFormat="1" ht="21.75" customHeight="1">
      <c r="A373" s="38"/>
      <c r="B373" s="39"/>
      <c r="C373" s="275" t="s">
        <v>454</v>
      </c>
      <c r="D373" s="275" t="s">
        <v>305</v>
      </c>
      <c r="E373" s="276" t="s">
        <v>455</v>
      </c>
      <c r="F373" s="277" t="s">
        <v>456</v>
      </c>
      <c r="G373" s="278" t="s">
        <v>166</v>
      </c>
      <c r="H373" s="279">
        <v>545.39999999999998</v>
      </c>
      <c r="I373" s="280"/>
      <c r="J373" s="281">
        <f>ROUND(I373*H373,2)</f>
        <v>0</v>
      </c>
      <c r="K373" s="277" t="s">
        <v>431</v>
      </c>
      <c r="L373" s="282"/>
      <c r="M373" s="283" t="s">
        <v>19</v>
      </c>
      <c r="N373" s="284" t="s">
        <v>42</v>
      </c>
      <c r="O373" s="84"/>
      <c r="P373" s="235">
        <f>O373*H373</f>
        <v>0</v>
      </c>
      <c r="Q373" s="235">
        <v>0.216</v>
      </c>
      <c r="R373" s="235">
        <f>Q373*H373</f>
        <v>117.8064</v>
      </c>
      <c r="S373" s="235">
        <v>0</v>
      </c>
      <c r="T373" s="23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7" t="s">
        <v>213</v>
      </c>
      <c r="AT373" s="237" t="s">
        <v>305</v>
      </c>
      <c r="AU373" s="237" t="s">
        <v>80</v>
      </c>
      <c r="AY373" s="17" t="s">
        <v>161</v>
      </c>
      <c r="BE373" s="238">
        <f>IF(N373="základní",J373,0)</f>
        <v>0</v>
      </c>
      <c r="BF373" s="238">
        <f>IF(N373="snížená",J373,0)</f>
        <v>0</v>
      </c>
      <c r="BG373" s="238">
        <f>IF(N373="zákl. přenesená",J373,0)</f>
        <v>0</v>
      </c>
      <c r="BH373" s="238">
        <f>IF(N373="sníž. přenesená",J373,0)</f>
        <v>0</v>
      </c>
      <c r="BI373" s="238">
        <f>IF(N373="nulová",J373,0)</f>
        <v>0</v>
      </c>
      <c r="BJ373" s="17" t="s">
        <v>78</v>
      </c>
      <c r="BK373" s="238">
        <f>ROUND(I373*H373,2)</f>
        <v>0</v>
      </c>
      <c r="BL373" s="17" t="s">
        <v>168</v>
      </c>
      <c r="BM373" s="237" t="s">
        <v>457</v>
      </c>
    </row>
    <row r="374" s="14" customFormat="1">
      <c r="A374" s="14"/>
      <c r="B374" s="253"/>
      <c r="C374" s="254"/>
      <c r="D374" s="239" t="s">
        <v>172</v>
      </c>
      <c r="E374" s="254"/>
      <c r="F374" s="256" t="s">
        <v>458</v>
      </c>
      <c r="G374" s="254"/>
      <c r="H374" s="257">
        <v>545.39999999999998</v>
      </c>
      <c r="I374" s="258"/>
      <c r="J374" s="254"/>
      <c r="K374" s="254"/>
      <c r="L374" s="259"/>
      <c r="M374" s="260"/>
      <c r="N374" s="261"/>
      <c r="O374" s="261"/>
      <c r="P374" s="261"/>
      <c r="Q374" s="261"/>
      <c r="R374" s="261"/>
      <c r="S374" s="261"/>
      <c r="T374" s="26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3" t="s">
        <v>172</v>
      </c>
      <c r="AU374" s="263" t="s">
        <v>80</v>
      </c>
      <c r="AV374" s="14" t="s">
        <v>80</v>
      </c>
      <c r="AW374" s="14" t="s">
        <v>4</v>
      </c>
      <c r="AX374" s="14" t="s">
        <v>78</v>
      </c>
      <c r="AY374" s="263" t="s">
        <v>161</v>
      </c>
    </row>
    <row r="375" s="2" customFormat="1" ht="21.75" customHeight="1">
      <c r="A375" s="38"/>
      <c r="B375" s="39"/>
      <c r="C375" s="275" t="s">
        <v>459</v>
      </c>
      <c r="D375" s="275" t="s">
        <v>305</v>
      </c>
      <c r="E375" s="276" t="s">
        <v>460</v>
      </c>
      <c r="F375" s="277" t="s">
        <v>461</v>
      </c>
      <c r="G375" s="278" t="s">
        <v>166</v>
      </c>
      <c r="H375" s="279">
        <v>60.600000000000001</v>
      </c>
      <c r="I375" s="280"/>
      <c r="J375" s="281">
        <f>ROUND(I375*H375,2)</f>
        <v>0</v>
      </c>
      <c r="K375" s="277" t="s">
        <v>431</v>
      </c>
      <c r="L375" s="282"/>
      <c r="M375" s="283" t="s">
        <v>19</v>
      </c>
      <c r="N375" s="284" t="s">
        <v>42</v>
      </c>
      <c r="O375" s="84"/>
      <c r="P375" s="235">
        <f>O375*H375</f>
        <v>0</v>
      </c>
      <c r="Q375" s="235">
        <v>0.216</v>
      </c>
      <c r="R375" s="235">
        <f>Q375*H375</f>
        <v>13.089600000000001</v>
      </c>
      <c r="S375" s="235">
        <v>0</v>
      </c>
      <c r="T375" s="236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7" t="s">
        <v>213</v>
      </c>
      <c r="AT375" s="237" t="s">
        <v>305</v>
      </c>
      <c r="AU375" s="237" t="s">
        <v>80</v>
      </c>
      <c r="AY375" s="17" t="s">
        <v>161</v>
      </c>
      <c r="BE375" s="238">
        <f>IF(N375="základní",J375,0)</f>
        <v>0</v>
      </c>
      <c r="BF375" s="238">
        <f>IF(N375="snížená",J375,0)</f>
        <v>0</v>
      </c>
      <c r="BG375" s="238">
        <f>IF(N375="zákl. přenesená",J375,0)</f>
        <v>0</v>
      </c>
      <c r="BH375" s="238">
        <f>IF(N375="sníž. přenesená",J375,0)</f>
        <v>0</v>
      </c>
      <c r="BI375" s="238">
        <f>IF(N375="nulová",J375,0)</f>
        <v>0</v>
      </c>
      <c r="BJ375" s="17" t="s">
        <v>78</v>
      </c>
      <c r="BK375" s="238">
        <f>ROUND(I375*H375,2)</f>
        <v>0</v>
      </c>
      <c r="BL375" s="17" t="s">
        <v>168</v>
      </c>
      <c r="BM375" s="237" t="s">
        <v>462</v>
      </c>
    </row>
    <row r="376" s="14" customFormat="1">
      <c r="A376" s="14"/>
      <c r="B376" s="253"/>
      <c r="C376" s="254"/>
      <c r="D376" s="239" t="s">
        <v>172</v>
      </c>
      <c r="E376" s="254"/>
      <c r="F376" s="256" t="s">
        <v>463</v>
      </c>
      <c r="G376" s="254"/>
      <c r="H376" s="257">
        <v>60.600000000000001</v>
      </c>
      <c r="I376" s="258"/>
      <c r="J376" s="254"/>
      <c r="K376" s="254"/>
      <c r="L376" s="259"/>
      <c r="M376" s="260"/>
      <c r="N376" s="261"/>
      <c r="O376" s="261"/>
      <c r="P376" s="261"/>
      <c r="Q376" s="261"/>
      <c r="R376" s="261"/>
      <c r="S376" s="261"/>
      <c r="T376" s="26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3" t="s">
        <v>172</v>
      </c>
      <c r="AU376" s="263" t="s">
        <v>80</v>
      </c>
      <c r="AV376" s="14" t="s">
        <v>80</v>
      </c>
      <c r="AW376" s="14" t="s">
        <v>4</v>
      </c>
      <c r="AX376" s="14" t="s">
        <v>78</v>
      </c>
      <c r="AY376" s="263" t="s">
        <v>161</v>
      </c>
    </row>
    <row r="377" s="2" customFormat="1" ht="21.75" customHeight="1">
      <c r="A377" s="38"/>
      <c r="B377" s="39"/>
      <c r="C377" s="275" t="s">
        <v>464</v>
      </c>
      <c r="D377" s="275" t="s">
        <v>305</v>
      </c>
      <c r="E377" s="276" t="s">
        <v>465</v>
      </c>
      <c r="F377" s="277" t="s">
        <v>466</v>
      </c>
      <c r="G377" s="278" t="s">
        <v>166</v>
      </c>
      <c r="H377" s="279">
        <v>272.69999999999999</v>
      </c>
      <c r="I377" s="280"/>
      <c r="J377" s="281">
        <f>ROUND(I377*H377,2)</f>
        <v>0</v>
      </c>
      <c r="K377" s="277" t="s">
        <v>431</v>
      </c>
      <c r="L377" s="282"/>
      <c r="M377" s="283" t="s">
        <v>19</v>
      </c>
      <c r="N377" s="284" t="s">
        <v>42</v>
      </c>
      <c r="O377" s="84"/>
      <c r="P377" s="235">
        <f>O377*H377</f>
        <v>0</v>
      </c>
      <c r="Q377" s="235">
        <v>0.216</v>
      </c>
      <c r="R377" s="235">
        <f>Q377*H377</f>
        <v>58.903199999999998</v>
      </c>
      <c r="S377" s="235">
        <v>0</v>
      </c>
      <c r="T377" s="236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7" t="s">
        <v>213</v>
      </c>
      <c r="AT377" s="237" t="s">
        <v>305</v>
      </c>
      <c r="AU377" s="237" t="s">
        <v>80</v>
      </c>
      <c r="AY377" s="17" t="s">
        <v>161</v>
      </c>
      <c r="BE377" s="238">
        <f>IF(N377="základní",J377,0)</f>
        <v>0</v>
      </c>
      <c r="BF377" s="238">
        <f>IF(N377="snížená",J377,0)</f>
        <v>0</v>
      </c>
      <c r="BG377" s="238">
        <f>IF(N377="zákl. přenesená",J377,0)</f>
        <v>0</v>
      </c>
      <c r="BH377" s="238">
        <f>IF(N377="sníž. přenesená",J377,0)</f>
        <v>0</v>
      </c>
      <c r="BI377" s="238">
        <f>IF(N377="nulová",J377,0)</f>
        <v>0</v>
      </c>
      <c r="BJ377" s="17" t="s">
        <v>78</v>
      </c>
      <c r="BK377" s="238">
        <f>ROUND(I377*H377,2)</f>
        <v>0</v>
      </c>
      <c r="BL377" s="17" t="s">
        <v>168</v>
      </c>
      <c r="BM377" s="237" t="s">
        <v>467</v>
      </c>
    </row>
    <row r="378" s="14" customFormat="1">
      <c r="A378" s="14"/>
      <c r="B378" s="253"/>
      <c r="C378" s="254"/>
      <c r="D378" s="239" t="s">
        <v>172</v>
      </c>
      <c r="E378" s="254"/>
      <c r="F378" s="256" t="s">
        <v>468</v>
      </c>
      <c r="G378" s="254"/>
      <c r="H378" s="257">
        <v>272.69999999999999</v>
      </c>
      <c r="I378" s="258"/>
      <c r="J378" s="254"/>
      <c r="K378" s="254"/>
      <c r="L378" s="259"/>
      <c r="M378" s="260"/>
      <c r="N378" s="261"/>
      <c r="O378" s="261"/>
      <c r="P378" s="261"/>
      <c r="Q378" s="261"/>
      <c r="R378" s="261"/>
      <c r="S378" s="261"/>
      <c r="T378" s="26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3" t="s">
        <v>172</v>
      </c>
      <c r="AU378" s="263" t="s">
        <v>80</v>
      </c>
      <c r="AV378" s="14" t="s">
        <v>80</v>
      </c>
      <c r="AW378" s="14" t="s">
        <v>4</v>
      </c>
      <c r="AX378" s="14" t="s">
        <v>78</v>
      </c>
      <c r="AY378" s="263" t="s">
        <v>161</v>
      </c>
    </row>
    <row r="379" s="2" customFormat="1" ht="21.75" customHeight="1">
      <c r="A379" s="38"/>
      <c r="B379" s="39"/>
      <c r="C379" s="275" t="s">
        <v>469</v>
      </c>
      <c r="D379" s="275" t="s">
        <v>305</v>
      </c>
      <c r="E379" s="276" t="s">
        <v>470</v>
      </c>
      <c r="F379" s="277" t="s">
        <v>471</v>
      </c>
      <c r="G379" s="278" t="s">
        <v>166</v>
      </c>
      <c r="H379" s="279">
        <v>30.300000000000001</v>
      </c>
      <c r="I379" s="280"/>
      <c r="J379" s="281">
        <f>ROUND(I379*H379,2)</f>
        <v>0</v>
      </c>
      <c r="K379" s="277" t="s">
        <v>431</v>
      </c>
      <c r="L379" s="282"/>
      <c r="M379" s="283" t="s">
        <v>19</v>
      </c>
      <c r="N379" s="284" t="s">
        <v>42</v>
      </c>
      <c r="O379" s="84"/>
      <c r="P379" s="235">
        <f>O379*H379</f>
        <v>0</v>
      </c>
      <c r="Q379" s="235">
        <v>0.216</v>
      </c>
      <c r="R379" s="235">
        <f>Q379*H379</f>
        <v>6.5448000000000004</v>
      </c>
      <c r="S379" s="235">
        <v>0</v>
      </c>
      <c r="T379" s="23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7" t="s">
        <v>213</v>
      </c>
      <c r="AT379" s="237" t="s">
        <v>305</v>
      </c>
      <c r="AU379" s="237" t="s">
        <v>80</v>
      </c>
      <c r="AY379" s="17" t="s">
        <v>161</v>
      </c>
      <c r="BE379" s="238">
        <f>IF(N379="základní",J379,0)</f>
        <v>0</v>
      </c>
      <c r="BF379" s="238">
        <f>IF(N379="snížená",J379,0)</f>
        <v>0</v>
      </c>
      <c r="BG379" s="238">
        <f>IF(N379="zákl. přenesená",J379,0)</f>
        <v>0</v>
      </c>
      <c r="BH379" s="238">
        <f>IF(N379="sníž. přenesená",J379,0)</f>
        <v>0</v>
      </c>
      <c r="BI379" s="238">
        <f>IF(N379="nulová",J379,0)</f>
        <v>0</v>
      </c>
      <c r="BJ379" s="17" t="s">
        <v>78</v>
      </c>
      <c r="BK379" s="238">
        <f>ROUND(I379*H379,2)</f>
        <v>0</v>
      </c>
      <c r="BL379" s="17" t="s">
        <v>168</v>
      </c>
      <c r="BM379" s="237" t="s">
        <v>472</v>
      </c>
    </row>
    <row r="380" s="14" customFormat="1">
      <c r="A380" s="14"/>
      <c r="B380" s="253"/>
      <c r="C380" s="254"/>
      <c r="D380" s="239" t="s">
        <v>172</v>
      </c>
      <c r="E380" s="254"/>
      <c r="F380" s="256" t="s">
        <v>473</v>
      </c>
      <c r="G380" s="254"/>
      <c r="H380" s="257">
        <v>30.300000000000001</v>
      </c>
      <c r="I380" s="258"/>
      <c r="J380" s="254"/>
      <c r="K380" s="254"/>
      <c r="L380" s="259"/>
      <c r="M380" s="260"/>
      <c r="N380" s="261"/>
      <c r="O380" s="261"/>
      <c r="P380" s="261"/>
      <c r="Q380" s="261"/>
      <c r="R380" s="261"/>
      <c r="S380" s="261"/>
      <c r="T380" s="26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3" t="s">
        <v>172</v>
      </c>
      <c r="AU380" s="263" t="s">
        <v>80</v>
      </c>
      <c r="AV380" s="14" t="s">
        <v>80</v>
      </c>
      <c r="AW380" s="14" t="s">
        <v>4</v>
      </c>
      <c r="AX380" s="14" t="s">
        <v>78</v>
      </c>
      <c r="AY380" s="263" t="s">
        <v>161</v>
      </c>
    </row>
    <row r="381" s="2" customFormat="1" ht="21.75" customHeight="1">
      <c r="A381" s="38"/>
      <c r="B381" s="39"/>
      <c r="C381" s="275" t="s">
        <v>474</v>
      </c>
      <c r="D381" s="275" t="s">
        <v>305</v>
      </c>
      <c r="E381" s="276" t="s">
        <v>475</v>
      </c>
      <c r="F381" s="277" t="s">
        <v>476</v>
      </c>
      <c r="G381" s="278" t="s">
        <v>166</v>
      </c>
      <c r="H381" s="279">
        <v>143.84999999999999</v>
      </c>
      <c r="I381" s="280"/>
      <c r="J381" s="281">
        <f>ROUND(I381*H381,2)</f>
        <v>0</v>
      </c>
      <c r="K381" s="277" t="s">
        <v>431</v>
      </c>
      <c r="L381" s="282"/>
      <c r="M381" s="283" t="s">
        <v>19</v>
      </c>
      <c r="N381" s="284" t="s">
        <v>42</v>
      </c>
      <c r="O381" s="84"/>
      <c r="P381" s="235">
        <f>O381*H381</f>
        <v>0</v>
      </c>
      <c r="Q381" s="235">
        <v>0.17499999999999999</v>
      </c>
      <c r="R381" s="235">
        <f>Q381*H381</f>
        <v>25.173749999999998</v>
      </c>
      <c r="S381" s="235">
        <v>0</v>
      </c>
      <c r="T381" s="23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7" t="s">
        <v>213</v>
      </c>
      <c r="AT381" s="237" t="s">
        <v>305</v>
      </c>
      <c r="AU381" s="237" t="s">
        <v>80</v>
      </c>
      <c r="AY381" s="17" t="s">
        <v>161</v>
      </c>
      <c r="BE381" s="238">
        <f>IF(N381="základní",J381,0)</f>
        <v>0</v>
      </c>
      <c r="BF381" s="238">
        <f>IF(N381="snížená",J381,0)</f>
        <v>0</v>
      </c>
      <c r="BG381" s="238">
        <f>IF(N381="zákl. přenesená",J381,0)</f>
        <v>0</v>
      </c>
      <c r="BH381" s="238">
        <f>IF(N381="sníž. přenesená",J381,0)</f>
        <v>0</v>
      </c>
      <c r="BI381" s="238">
        <f>IF(N381="nulová",J381,0)</f>
        <v>0</v>
      </c>
      <c r="BJ381" s="17" t="s">
        <v>78</v>
      </c>
      <c r="BK381" s="238">
        <f>ROUND(I381*H381,2)</f>
        <v>0</v>
      </c>
      <c r="BL381" s="17" t="s">
        <v>168</v>
      </c>
      <c r="BM381" s="237" t="s">
        <v>477</v>
      </c>
    </row>
    <row r="382" s="2" customFormat="1">
      <c r="A382" s="38"/>
      <c r="B382" s="39"/>
      <c r="C382" s="40"/>
      <c r="D382" s="239" t="s">
        <v>170</v>
      </c>
      <c r="E382" s="40"/>
      <c r="F382" s="240" t="s">
        <v>478</v>
      </c>
      <c r="G382" s="40"/>
      <c r="H382" s="40"/>
      <c r="I382" s="146"/>
      <c r="J382" s="40"/>
      <c r="K382" s="40"/>
      <c r="L382" s="44"/>
      <c r="M382" s="241"/>
      <c r="N382" s="242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170</v>
      </c>
      <c r="AU382" s="17" t="s">
        <v>80</v>
      </c>
    </row>
    <row r="383" s="14" customFormat="1">
      <c r="A383" s="14"/>
      <c r="B383" s="253"/>
      <c r="C383" s="254"/>
      <c r="D383" s="239" t="s">
        <v>172</v>
      </c>
      <c r="E383" s="254"/>
      <c r="F383" s="256" t="s">
        <v>479</v>
      </c>
      <c r="G383" s="254"/>
      <c r="H383" s="257">
        <v>143.84999999999999</v>
      </c>
      <c r="I383" s="258"/>
      <c r="J383" s="254"/>
      <c r="K383" s="254"/>
      <c r="L383" s="259"/>
      <c r="M383" s="260"/>
      <c r="N383" s="261"/>
      <c r="O383" s="261"/>
      <c r="P383" s="261"/>
      <c r="Q383" s="261"/>
      <c r="R383" s="261"/>
      <c r="S383" s="261"/>
      <c r="T383" s="26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3" t="s">
        <v>172</v>
      </c>
      <c r="AU383" s="263" t="s">
        <v>80</v>
      </c>
      <c r="AV383" s="14" t="s">
        <v>80</v>
      </c>
      <c r="AW383" s="14" t="s">
        <v>4</v>
      </c>
      <c r="AX383" s="14" t="s">
        <v>78</v>
      </c>
      <c r="AY383" s="263" t="s">
        <v>161</v>
      </c>
    </row>
    <row r="384" s="2" customFormat="1" ht="66.75" customHeight="1">
      <c r="A384" s="38"/>
      <c r="B384" s="39"/>
      <c r="C384" s="226" t="s">
        <v>480</v>
      </c>
      <c r="D384" s="226" t="s">
        <v>163</v>
      </c>
      <c r="E384" s="227" t="s">
        <v>481</v>
      </c>
      <c r="F384" s="228" t="s">
        <v>482</v>
      </c>
      <c r="G384" s="229" t="s">
        <v>166</v>
      </c>
      <c r="H384" s="230">
        <v>341</v>
      </c>
      <c r="I384" s="231"/>
      <c r="J384" s="232">
        <f>ROUND(I384*H384,2)</f>
        <v>0</v>
      </c>
      <c r="K384" s="228" t="s">
        <v>167</v>
      </c>
      <c r="L384" s="44"/>
      <c r="M384" s="233" t="s">
        <v>19</v>
      </c>
      <c r="N384" s="234" t="s">
        <v>42</v>
      </c>
      <c r="O384" s="84"/>
      <c r="P384" s="235">
        <f>O384*H384</f>
        <v>0</v>
      </c>
      <c r="Q384" s="235">
        <v>0.084250000000000005</v>
      </c>
      <c r="R384" s="235">
        <f>Q384*H384</f>
        <v>28.72925</v>
      </c>
      <c r="S384" s="235">
        <v>0</v>
      </c>
      <c r="T384" s="236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7" t="s">
        <v>168</v>
      </c>
      <c r="AT384" s="237" t="s">
        <v>163</v>
      </c>
      <c r="AU384" s="237" t="s">
        <v>80</v>
      </c>
      <c r="AY384" s="17" t="s">
        <v>161</v>
      </c>
      <c r="BE384" s="238">
        <f>IF(N384="základní",J384,0)</f>
        <v>0</v>
      </c>
      <c r="BF384" s="238">
        <f>IF(N384="snížená",J384,0)</f>
        <v>0</v>
      </c>
      <c r="BG384" s="238">
        <f>IF(N384="zákl. přenesená",J384,0)</f>
        <v>0</v>
      </c>
      <c r="BH384" s="238">
        <f>IF(N384="sníž. přenesená",J384,0)</f>
        <v>0</v>
      </c>
      <c r="BI384" s="238">
        <f>IF(N384="nulová",J384,0)</f>
        <v>0</v>
      </c>
      <c r="BJ384" s="17" t="s">
        <v>78</v>
      </c>
      <c r="BK384" s="238">
        <f>ROUND(I384*H384,2)</f>
        <v>0</v>
      </c>
      <c r="BL384" s="17" t="s">
        <v>168</v>
      </c>
      <c r="BM384" s="237" t="s">
        <v>483</v>
      </c>
    </row>
    <row r="385" s="2" customFormat="1">
      <c r="A385" s="38"/>
      <c r="B385" s="39"/>
      <c r="C385" s="40"/>
      <c r="D385" s="239" t="s">
        <v>170</v>
      </c>
      <c r="E385" s="40"/>
      <c r="F385" s="240" t="s">
        <v>366</v>
      </c>
      <c r="G385" s="40"/>
      <c r="H385" s="40"/>
      <c r="I385" s="146"/>
      <c r="J385" s="40"/>
      <c r="K385" s="40"/>
      <c r="L385" s="44"/>
      <c r="M385" s="241"/>
      <c r="N385" s="242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170</v>
      </c>
      <c r="AU385" s="17" t="s">
        <v>80</v>
      </c>
    </row>
    <row r="386" s="13" customFormat="1">
      <c r="A386" s="13"/>
      <c r="B386" s="243"/>
      <c r="C386" s="244"/>
      <c r="D386" s="239" t="s">
        <v>172</v>
      </c>
      <c r="E386" s="245" t="s">
        <v>19</v>
      </c>
      <c r="F386" s="246" t="s">
        <v>370</v>
      </c>
      <c r="G386" s="244"/>
      <c r="H386" s="245" t="s">
        <v>19</v>
      </c>
      <c r="I386" s="247"/>
      <c r="J386" s="244"/>
      <c r="K386" s="244"/>
      <c r="L386" s="248"/>
      <c r="M386" s="249"/>
      <c r="N386" s="250"/>
      <c r="O386" s="250"/>
      <c r="P386" s="250"/>
      <c r="Q386" s="250"/>
      <c r="R386" s="250"/>
      <c r="S386" s="250"/>
      <c r="T386" s="25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2" t="s">
        <v>172</v>
      </c>
      <c r="AU386" s="252" t="s">
        <v>80</v>
      </c>
      <c r="AV386" s="13" t="s">
        <v>78</v>
      </c>
      <c r="AW386" s="13" t="s">
        <v>33</v>
      </c>
      <c r="AX386" s="13" t="s">
        <v>71</v>
      </c>
      <c r="AY386" s="252" t="s">
        <v>161</v>
      </c>
    </row>
    <row r="387" s="14" customFormat="1">
      <c r="A387" s="14"/>
      <c r="B387" s="253"/>
      <c r="C387" s="254"/>
      <c r="D387" s="239" t="s">
        <v>172</v>
      </c>
      <c r="E387" s="255" t="s">
        <v>19</v>
      </c>
      <c r="F387" s="256" t="s">
        <v>372</v>
      </c>
      <c r="G387" s="254"/>
      <c r="H387" s="257">
        <v>335</v>
      </c>
      <c r="I387" s="258"/>
      <c r="J387" s="254"/>
      <c r="K387" s="254"/>
      <c r="L387" s="259"/>
      <c r="M387" s="260"/>
      <c r="N387" s="261"/>
      <c r="O387" s="261"/>
      <c r="P387" s="261"/>
      <c r="Q387" s="261"/>
      <c r="R387" s="261"/>
      <c r="S387" s="261"/>
      <c r="T387" s="26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3" t="s">
        <v>172</v>
      </c>
      <c r="AU387" s="263" t="s">
        <v>80</v>
      </c>
      <c r="AV387" s="14" t="s">
        <v>80</v>
      </c>
      <c r="AW387" s="14" t="s">
        <v>33</v>
      </c>
      <c r="AX387" s="14" t="s">
        <v>71</v>
      </c>
      <c r="AY387" s="263" t="s">
        <v>161</v>
      </c>
    </row>
    <row r="388" s="13" customFormat="1">
      <c r="A388" s="13"/>
      <c r="B388" s="243"/>
      <c r="C388" s="244"/>
      <c r="D388" s="239" t="s">
        <v>172</v>
      </c>
      <c r="E388" s="245" t="s">
        <v>19</v>
      </c>
      <c r="F388" s="246" t="s">
        <v>373</v>
      </c>
      <c r="G388" s="244"/>
      <c r="H388" s="245" t="s">
        <v>19</v>
      </c>
      <c r="I388" s="247"/>
      <c r="J388" s="244"/>
      <c r="K388" s="244"/>
      <c r="L388" s="248"/>
      <c r="M388" s="249"/>
      <c r="N388" s="250"/>
      <c r="O388" s="250"/>
      <c r="P388" s="250"/>
      <c r="Q388" s="250"/>
      <c r="R388" s="250"/>
      <c r="S388" s="250"/>
      <c r="T388" s="25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2" t="s">
        <v>172</v>
      </c>
      <c r="AU388" s="252" t="s">
        <v>80</v>
      </c>
      <c r="AV388" s="13" t="s">
        <v>78</v>
      </c>
      <c r="AW388" s="13" t="s">
        <v>33</v>
      </c>
      <c r="AX388" s="13" t="s">
        <v>71</v>
      </c>
      <c r="AY388" s="252" t="s">
        <v>161</v>
      </c>
    </row>
    <row r="389" s="14" customFormat="1">
      <c r="A389" s="14"/>
      <c r="B389" s="253"/>
      <c r="C389" s="254"/>
      <c r="D389" s="239" t="s">
        <v>172</v>
      </c>
      <c r="E389" s="255" t="s">
        <v>19</v>
      </c>
      <c r="F389" s="256" t="s">
        <v>198</v>
      </c>
      <c r="G389" s="254"/>
      <c r="H389" s="257">
        <v>6</v>
      </c>
      <c r="I389" s="258"/>
      <c r="J389" s="254"/>
      <c r="K389" s="254"/>
      <c r="L389" s="259"/>
      <c r="M389" s="260"/>
      <c r="N389" s="261"/>
      <c r="O389" s="261"/>
      <c r="P389" s="261"/>
      <c r="Q389" s="261"/>
      <c r="R389" s="261"/>
      <c r="S389" s="261"/>
      <c r="T389" s="26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3" t="s">
        <v>172</v>
      </c>
      <c r="AU389" s="263" t="s">
        <v>80</v>
      </c>
      <c r="AV389" s="14" t="s">
        <v>80</v>
      </c>
      <c r="AW389" s="14" t="s">
        <v>33</v>
      </c>
      <c r="AX389" s="14" t="s">
        <v>71</v>
      </c>
      <c r="AY389" s="263" t="s">
        <v>161</v>
      </c>
    </row>
    <row r="390" s="15" customFormat="1">
      <c r="A390" s="15"/>
      <c r="B390" s="264"/>
      <c r="C390" s="265"/>
      <c r="D390" s="239" t="s">
        <v>172</v>
      </c>
      <c r="E390" s="266" t="s">
        <v>19</v>
      </c>
      <c r="F390" s="267" t="s">
        <v>177</v>
      </c>
      <c r="G390" s="265"/>
      <c r="H390" s="268">
        <v>341</v>
      </c>
      <c r="I390" s="269"/>
      <c r="J390" s="265"/>
      <c r="K390" s="265"/>
      <c r="L390" s="270"/>
      <c r="M390" s="271"/>
      <c r="N390" s="272"/>
      <c r="O390" s="272"/>
      <c r="P390" s="272"/>
      <c r="Q390" s="272"/>
      <c r="R390" s="272"/>
      <c r="S390" s="272"/>
      <c r="T390" s="273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4" t="s">
        <v>172</v>
      </c>
      <c r="AU390" s="274" t="s">
        <v>80</v>
      </c>
      <c r="AV390" s="15" t="s">
        <v>168</v>
      </c>
      <c r="AW390" s="15" t="s">
        <v>33</v>
      </c>
      <c r="AX390" s="15" t="s">
        <v>78</v>
      </c>
      <c r="AY390" s="274" t="s">
        <v>161</v>
      </c>
    </row>
    <row r="391" s="2" customFormat="1" ht="16.5" customHeight="1">
      <c r="A391" s="38"/>
      <c r="B391" s="39"/>
      <c r="C391" s="275" t="s">
        <v>484</v>
      </c>
      <c r="D391" s="275" t="s">
        <v>305</v>
      </c>
      <c r="E391" s="276" t="s">
        <v>485</v>
      </c>
      <c r="F391" s="277" t="s">
        <v>486</v>
      </c>
      <c r="G391" s="278" t="s">
        <v>166</v>
      </c>
      <c r="H391" s="279">
        <v>351.75</v>
      </c>
      <c r="I391" s="280"/>
      <c r="J391" s="281">
        <f>ROUND(I391*H391,2)</f>
        <v>0</v>
      </c>
      <c r="K391" s="277" t="s">
        <v>431</v>
      </c>
      <c r="L391" s="282"/>
      <c r="M391" s="283" t="s">
        <v>19</v>
      </c>
      <c r="N391" s="284" t="s">
        <v>42</v>
      </c>
      <c r="O391" s="84"/>
      <c r="P391" s="235">
        <f>O391*H391</f>
        <v>0</v>
      </c>
      <c r="Q391" s="235">
        <v>0.13100000000000001</v>
      </c>
      <c r="R391" s="235">
        <f>Q391*H391</f>
        <v>46.079250000000002</v>
      </c>
      <c r="S391" s="235">
        <v>0</v>
      </c>
      <c r="T391" s="236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7" t="s">
        <v>213</v>
      </c>
      <c r="AT391" s="237" t="s">
        <v>305</v>
      </c>
      <c r="AU391" s="237" t="s">
        <v>80</v>
      </c>
      <c r="AY391" s="17" t="s">
        <v>161</v>
      </c>
      <c r="BE391" s="238">
        <f>IF(N391="základní",J391,0)</f>
        <v>0</v>
      </c>
      <c r="BF391" s="238">
        <f>IF(N391="snížená",J391,0)</f>
        <v>0</v>
      </c>
      <c r="BG391" s="238">
        <f>IF(N391="zákl. přenesená",J391,0)</f>
        <v>0</v>
      </c>
      <c r="BH391" s="238">
        <f>IF(N391="sníž. přenesená",J391,0)</f>
        <v>0</v>
      </c>
      <c r="BI391" s="238">
        <f>IF(N391="nulová",J391,0)</f>
        <v>0</v>
      </c>
      <c r="BJ391" s="17" t="s">
        <v>78</v>
      </c>
      <c r="BK391" s="238">
        <f>ROUND(I391*H391,2)</f>
        <v>0</v>
      </c>
      <c r="BL391" s="17" t="s">
        <v>168</v>
      </c>
      <c r="BM391" s="237" t="s">
        <v>487</v>
      </c>
    </row>
    <row r="392" s="14" customFormat="1">
      <c r="A392" s="14"/>
      <c r="B392" s="253"/>
      <c r="C392" s="254"/>
      <c r="D392" s="239" t="s">
        <v>172</v>
      </c>
      <c r="E392" s="254"/>
      <c r="F392" s="256" t="s">
        <v>488</v>
      </c>
      <c r="G392" s="254"/>
      <c r="H392" s="257">
        <v>351.75</v>
      </c>
      <c r="I392" s="258"/>
      <c r="J392" s="254"/>
      <c r="K392" s="254"/>
      <c r="L392" s="259"/>
      <c r="M392" s="260"/>
      <c r="N392" s="261"/>
      <c r="O392" s="261"/>
      <c r="P392" s="261"/>
      <c r="Q392" s="261"/>
      <c r="R392" s="261"/>
      <c r="S392" s="261"/>
      <c r="T392" s="26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3" t="s">
        <v>172</v>
      </c>
      <c r="AU392" s="263" t="s">
        <v>80</v>
      </c>
      <c r="AV392" s="14" t="s">
        <v>80</v>
      </c>
      <c r="AW392" s="14" t="s">
        <v>4</v>
      </c>
      <c r="AX392" s="14" t="s">
        <v>78</v>
      </c>
      <c r="AY392" s="263" t="s">
        <v>161</v>
      </c>
    </row>
    <row r="393" s="2" customFormat="1" ht="21.75" customHeight="1">
      <c r="A393" s="38"/>
      <c r="B393" s="39"/>
      <c r="C393" s="275" t="s">
        <v>489</v>
      </c>
      <c r="D393" s="275" t="s">
        <v>305</v>
      </c>
      <c r="E393" s="276" t="s">
        <v>490</v>
      </c>
      <c r="F393" s="277" t="s">
        <v>491</v>
      </c>
      <c r="G393" s="278" t="s">
        <v>166</v>
      </c>
      <c r="H393" s="279">
        <v>6.2999999999999998</v>
      </c>
      <c r="I393" s="280"/>
      <c r="J393" s="281">
        <f>ROUND(I393*H393,2)</f>
        <v>0</v>
      </c>
      <c r="K393" s="277" t="s">
        <v>431</v>
      </c>
      <c r="L393" s="282"/>
      <c r="M393" s="283" t="s">
        <v>19</v>
      </c>
      <c r="N393" s="284" t="s">
        <v>42</v>
      </c>
      <c r="O393" s="84"/>
      <c r="P393" s="235">
        <f>O393*H393</f>
        <v>0</v>
      </c>
      <c r="Q393" s="235">
        <v>0.13100000000000001</v>
      </c>
      <c r="R393" s="235">
        <f>Q393*H393</f>
        <v>0.82530000000000003</v>
      </c>
      <c r="S393" s="235">
        <v>0</v>
      </c>
      <c r="T393" s="23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7" t="s">
        <v>213</v>
      </c>
      <c r="AT393" s="237" t="s">
        <v>305</v>
      </c>
      <c r="AU393" s="237" t="s">
        <v>80</v>
      </c>
      <c r="AY393" s="17" t="s">
        <v>161</v>
      </c>
      <c r="BE393" s="238">
        <f>IF(N393="základní",J393,0)</f>
        <v>0</v>
      </c>
      <c r="BF393" s="238">
        <f>IF(N393="snížená",J393,0)</f>
        <v>0</v>
      </c>
      <c r="BG393" s="238">
        <f>IF(N393="zákl. přenesená",J393,0)</f>
        <v>0</v>
      </c>
      <c r="BH393" s="238">
        <f>IF(N393="sníž. přenesená",J393,0)</f>
        <v>0</v>
      </c>
      <c r="BI393" s="238">
        <f>IF(N393="nulová",J393,0)</f>
        <v>0</v>
      </c>
      <c r="BJ393" s="17" t="s">
        <v>78</v>
      </c>
      <c r="BK393" s="238">
        <f>ROUND(I393*H393,2)</f>
        <v>0</v>
      </c>
      <c r="BL393" s="17" t="s">
        <v>168</v>
      </c>
      <c r="BM393" s="237" t="s">
        <v>492</v>
      </c>
    </row>
    <row r="394" s="2" customFormat="1">
      <c r="A394" s="38"/>
      <c r="B394" s="39"/>
      <c r="C394" s="40"/>
      <c r="D394" s="239" t="s">
        <v>170</v>
      </c>
      <c r="E394" s="40"/>
      <c r="F394" s="240" t="s">
        <v>478</v>
      </c>
      <c r="G394" s="40"/>
      <c r="H394" s="40"/>
      <c r="I394" s="146"/>
      <c r="J394" s="40"/>
      <c r="K394" s="40"/>
      <c r="L394" s="44"/>
      <c r="M394" s="241"/>
      <c r="N394" s="242"/>
      <c r="O394" s="84"/>
      <c r="P394" s="84"/>
      <c r="Q394" s="84"/>
      <c r="R394" s="84"/>
      <c r="S394" s="84"/>
      <c r="T394" s="85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170</v>
      </c>
      <c r="AU394" s="17" t="s">
        <v>80</v>
      </c>
    </row>
    <row r="395" s="14" customFormat="1">
      <c r="A395" s="14"/>
      <c r="B395" s="253"/>
      <c r="C395" s="254"/>
      <c r="D395" s="239" t="s">
        <v>172</v>
      </c>
      <c r="E395" s="254"/>
      <c r="F395" s="256" t="s">
        <v>493</v>
      </c>
      <c r="G395" s="254"/>
      <c r="H395" s="257">
        <v>6.2999999999999998</v>
      </c>
      <c r="I395" s="258"/>
      <c r="J395" s="254"/>
      <c r="K395" s="254"/>
      <c r="L395" s="259"/>
      <c r="M395" s="260"/>
      <c r="N395" s="261"/>
      <c r="O395" s="261"/>
      <c r="P395" s="261"/>
      <c r="Q395" s="261"/>
      <c r="R395" s="261"/>
      <c r="S395" s="261"/>
      <c r="T395" s="26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3" t="s">
        <v>172</v>
      </c>
      <c r="AU395" s="263" t="s">
        <v>80</v>
      </c>
      <c r="AV395" s="14" t="s">
        <v>80</v>
      </c>
      <c r="AW395" s="14" t="s">
        <v>4</v>
      </c>
      <c r="AX395" s="14" t="s">
        <v>78</v>
      </c>
      <c r="AY395" s="263" t="s">
        <v>161</v>
      </c>
    </row>
    <row r="396" s="2" customFormat="1" ht="66.75" customHeight="1">
      <c r="A396" s="38"/>
      <c r="B396" s="39"/>
      <c r="C396" s="226" t="s">
        <v>494</v>
      </c>
      <c r="D396" s="226" t="s">
        <v>163</v>
      </c>
      <c r="E396" s="227" t="s">
        <v>495</v>
      </c>
      <c r="F396" s="228" t="s">
        <v>496</v>
      </c>
      <c r="G396" s="229" t="s">
        <v>166</v>
      </c>
      <c r="H396" s="230">
        <v>189</v>
      </c>
      <c r="I396" s="231"/>
      <c r="J396" s="232">
        <f>ROUND(I396*H396,2)</f>
        <v>0</v>
      </c>
      <c r="K396" s="228" t="s">
        <v>167</v>
      </c>
      <c r="L396" s="44"/>
      <c r="M396" s="233" t="s">
        <v>19</v>
      </c>
      <c r="N396" s="234" t="s">
        <v>42</v>
      </c>
      <c r="O396" s="84"/>
      <c r="P396" s="235">
        <f>O396*H396</f>
        <v>0</v>
      </c>
      <c r="Q396" s="235">
        <v>0.10362</v>
      </c>
      <c r="R396" s="235">
        <f>Q396*H396</f>
        <v>19.58418</v>
      </c>
      <c r="S396" s="235">
        <v>0</v>
      </c>
      <c r="T396" s="236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7" t="s">
        <v>168</v>
      </c>
      <c r="AT396" s="237" t="s">
        <v>163</v>
      </c>
      <c r="AU396" s="237" t="s">
        <v>80</v>
      </c>
      <c r="AY396" s="17" t="s">
        <v>161</v>
      </c>
      <c r="BE396" s="238">
        <f>IF(N396="základní",J396,0)</f>
        <v>0</v>
      </c>
      <c r="BF396" s="238">
        <f>IF(N396="snížená",J396,0)</f>
        <v>0</v>
      </c>
      <c r="BG396" s="238">
        <f>IF(N396="zákl. přenesená",J396,0)</f>
        <v>0</v>
      </c>
      <c r="BH396" s="238">
        <f>IF(N396="sníž. přenesená",J396,0)</f>
        <v>0</v>
      </c>
      <c r="BI396" s="238">
        <f>IF(N396="nulová",J396,0)</f>
        <v>0</v>
      </c>
      <c r="BJ396" s="17" t="s">
        <v>78</v>
      </c>
      <c r="BK396" s="238">
        <f>ROUND(I396*H396,2)</f>
        <v>0</v>
      </c>
      <c r="BL396" s="17" t="s">
        <v>168</v>
      </c>
      <c r="BM396" s="237" t="s">
        <v>497</v>
      </c>
    </row>
    <row r="397" s="2" customFormat="1">
      <c r="A397" s="38"/>
      <c r="B397" s="39"/>
      <c r="C397" s="40"/>
      <c r="D397" s="239" t="s">
        <v>170</v>
      </c>
      <c r="E397" s="40"/>
      <c r="F397" s="240" t="s">
        <v>366</v>
      </c>
      <c r="G397" s="40"/>
      <c r="H397" s="40"/>
      <c r="I397" s="146"/>
      <c r="J397" s="40"/>
      <c r="K397" s="40"/>
      <c r="L397" s="44"/>
      <c r="M397" s="241"/>
      <c r="N397" s="242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170</v>
      </c>
      <c r="AU397" s="17" t="s">
        <v>80</v>
      </c>
    </row>
    <row r="398" s="13" customFormat="1">
      <c r="A398" s="13"/>
      <c r="B398" s="243"/>
      <c r="C398" s="244"/>
      <c r="D398" s="239" t="s">
        <v>172</v>
      </c>
      <c r="E398" s="245" t="s">
        <v>19</v>
      </c>
      <c r="F398" s="246" t="s">
        <v>387</v>
      </c>
      <c r="G398" s="244"/>
      <c r="H398" s="245" t="s">
        <v>19</v>
      </c>
      <c r="I398" s="247"/>
      <c r="J398" s="244"/>
      <c r="K398" s="244"/>
      <c r="L398" s="248"/>
      <c r="M398" s="249"/>
      <c r="N398" s="250"/>
      <c r="O398" s="250"/>
      <c r="P398" s="250"/>
      <c r="Q398" s="250"/>
      <c r="R398" s="250"/>
      <c r="S398" s="250"/>
      <c r="T398" s="25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2" t="s">
        <v>172</v>
      </c>
      <c r="AU398" s="252" t="s">
        <v>80</v>
      </c>
      <c r="AV398" s="13" t="s">
        <v>78</v>
      </c>
      <c r="AW398" s="13" t="s">
        <v>33</v>
      </c>
      <c r="AX398" s="13" t="s">
        <v>71</v>
      </c>
      <c r="AY398" s="252" t="s">
        <v>161</v>
      </c>
    </row>
    <row r="399" s="14" customFormat="1">
      <c r="A399" s="14"/>
      <c r="B399" s="253"/>
      <c r="C399" s="254"/>
      <c r="D399" s="239" t="s">
        <v>172</v>
      </c>
      <c r="E399" s="255" t="s">
        <v>19</v>
      </c>
      <c r="F399" s="256" t="s">
        <v>388</v>
      </c>
      <c r="G399" s="254"/>
      <c r="H399" s="257">
        <v>189</v>
      </c>
      <c r="I399" s="258"/>
      <c r="J399" s="254"/>
      <c r="K399" s="254"/>
      <c r="L399" s="259"/>
      <c r="M399" s="260"/>
      <c r="N399" s="261"/>
      <c r="O399" s="261"/>
      <c r="P399" s="261"/>
      <c r="Q399" s="261"/>
      <c r="R399" s="261"/>
      <c r="S399" s="261"/>
      <c r="T399" s="26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3" t="s">
        <v>172</v>
      </c>
      <c r="AU399" s="263" t="s">
        <v>80</v>
      </c>
      <c r="AV399" s="14" t="s">
        <v>80</v>
      </c>
      <c r="AW399" s="14" t="s">
        <v>33</v>
      </c>
      <c r="AX399" s="14" t="s">
        <v>78</v>
      </c>
      <c r="AY399" s="263" t="s">
        <v>161</v>
      </c>
    </row>
    <row r="400" s="2" customFormat="1" ht="21.75" customHeight="1">
      <c r="A400" s="38"/>
      <c r="B400" s="39"/>
      <c r="C400" s="275" t="s">
        <v>498</v>
      </c>
      <c r="D400" s="275" t="s">
        <v>305</v>
      </c>
      <c r="E400" s="276" t="s">
        <v>499</v>
      </c>
      <c r="F400" s="277" t="s">
        <v>500</v>
      </c>
      <c r="G400" s="278" t="s">
        <v>166</v>
      </c>
      <c r="H400" s="279">
        <v>198.44999999999999</v>
      </c>
      <c r="I400" s="280"/>
      <c r="J400" s="281">
        <f>ROUND(I400*H400,2)</f>
        <v>0</v>
      </c>
      <c r="K400" s="277" t="s">
        <v>431</v>
      </c>
      <c r="L400" s="282"/>
      <c r="M400" s="283" t="s">
        <v>19</v>
      </c>
      <c r="N400" s="284" t="s">
        <v>42</v>
      </c>
      <c r="O400" s="84"/>
      <c r="P400" s="235">
        <f>O400*H400</f>
        <v>0</v>
      </c>
      <c r="Q400" s="235">
        <v>0.152</v>
      </c>
      <c r="R400" s="235">
        <f>Q400*H400</f>
        <v>30.164399999999997</v>
      </c>
      <c r="S400" s="235">
        <v>0</v>
      </c>
      <c r="T400" s="23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7" t="s">
        <v>213</v>
      </c>
      <c r="AT400" s="237" t="s">
        <v>305</v>
      </c>
      <c r="AU400" s="237" t="s">
        <v>80</v>
      </c>
      <c r="AY400" s="17" t="s">
        <v>161</v>
      </c>
      <c r="BE400" s="238">
        <f>IF(N400="základní",J400,0)</f>
        <v>0</v>
      </c>
      <c r="BF400" s="238">
        <f>IF(N400="snížená",J400,0)</f>
        <v>0</v>
      </c>
      <c r="BG400" s="238">
        <f>IF(N400="zákl. přenesená",J400,0)</f>
        <v>0</v>
      </c>
      <c r="BH400" s="238">
        <f>IF(N400="sníž. přenesená",J400,0)</f>
        <v>0</v>
      </c>
      <c r="BI400" s="238">
        <f>IF(N400="nulová",J400,0)</f>
        <v>0</v>
      </c>
      <c r="BJ400" s="17" t="s">
        <v>78</v>
      </c>
      <c r="BK400" s="238">
        <f>ROUND(I400*H400,2)</f>
        <v>0</v>
      </c>
      <c r="BL400" s="17" t="s">
        <v>168</v>
      </c>
      <c r="BM400" s="237" t="s">
        <v>501</v>
      </c>
    </row>
    <row r="401" s="14" customFormat="1">
      <c r="A401" s="14"/>
      <c r="B401" s="253"/>
      <c r="C401" s="254"/>
      <c r="D401" s="239" t="s">
        <v>172</v>
      </c>
      <c r="E401" s="254"/>
      <c r="F401" s="256" t="s">
        <v>502</v>
      </c>
      <c r="G401" s="254"/>
      <c r="H401" s="257">
        <v>198.44999999999999</v>
      </c>
      <c r="I401" s="258"/>
      <c r="J401" s="254"/>
      <c r="K401" s="254"/>
      <c r="L401" s="259"/>
      <c r="M401" s="260"/>
      <c r="N401" s="261"/>
      <c r="O401" s="261"/>
      <c r="P401" s="261"/>
      <c r="Q401" s="261"/>
      <c r="R401" s="261"/>
      <c r="S401" s="261"/>
      <c r="T401" s="26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3" t="s">
        <v>172</v>
      </c>
      <c r="AU401" s="263" t="s">
        <v>80</v>
      </c>
      <c r="AV401" s="14" t="s">
        <v>80</v>
      </c>
      <c r="AW401" s="14" t="s">
        <v>4</v>
      </c>
      <c r="AX401" s="14" t="s">
        <v>78</v>
      </c>
      <c r="AY401" s="263" t="s">
        <v>161</v>
      </c>
    </row>
    <row r="402" s="12" customFormat="1" ht="22.8" customHeight="1">
      <c r="A402" s="12"/>
      <c r="B402" s="210"/>
      <c r="C402" s="211"/>
      <c r="D402" s="212" t="s">
        <v>70</v>
      </c>
      <c r="E402" s="224" t="s">
        <v>218</v>
      </c>
      <c r="F402" s="224" t="s">
        <v>503</v>
      </c>
      <c r="G402" s="211"/>
      <c r="H402" s="211"/>
      <c r="I402" s="214"/>
      <c r="J402" s="225">
        <f>BK402</f>
        <v>0</v>
      </c>
      <c r="K402" s="211"/>
      <c r="L402" s="216"/>
      <c r="M402" s="217"/>
      <c r="N402" s="218"/>
      <c r="O402" s="218"/>
      <c r="P402" s="219">
        <f>SUM(P403:P464)</f>
        <v>0</v>
      </c>
      <c r="Q402" s="218"/>
      <c r="R402" s="219">
        <f>SUM(R403:R464)</f>
        <v>295.38728232899996</v>
      </c>
      <c r="S402" s="218"/>
      <c r="T402" s="220">
        <f>SUM(T403:T464)</f>
        <v>38.210000000000001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21" t="s">
        <v>78</v>
      </c>
      <c r="AT402" s="222" t="s">
        <v>70</v>
      </c>
      <c r="AU402" s="222" t="s">
        <v>78</v>
      </c>
      <c r="AY402" s="221" t="s">
        <v>161</v>
      </c>
      <c r="BK402" s="223">
        <f>SUM(BK403:BK464)</f>
        <v>0</v>
      </c>
    </row>
    <row r="403" s="2" customFormat="1" ht="33" customHeight="1">
      <c r="A403" s="38"/>
      <c r="B403" s="39"/>
      <c r="C403" s="226" t="s">
        <v>504</v>
      </c>
      <c r="D403" s="226" t="s">
        <v>163</v>
      </c>
      <c r="E403" s="227" t="s">
        <v>505</v>
      </c>
      <c r="F403" s="228" t="s">
        <v>506</v>
      </c>
      <c r="G403" s="229" t="s">
        <v>201</v>
      </c>
      <c r="H403" s="230">
        <v>10</v>
      </c>
      <c r="I403" s="231"/>
      <c r="J403" s="232">
        <f>ROUND(I403*H403,2)</f>
        <v>0</v>
      </c>
      <c r="K403" s="228" t="s">
        <v>167</v>
      </c>
      <c r="L403" s="44"/>
      <c r="M403" s="233" t="s">
        <v>19</v>
      </c>
      <c r="N403" s="234" t="s">
        <v>42</v>
      </c>
      <c r="O403" s="84"/>
      <c r="P403" s="235">
        <f>O403*H403</f>
        <v>0</v>
      </c>
      <c r="Q403" s="235">
        <v>0</v>
      </c>
      <c r="R403" s="235">
        <f>Q403*H403</f>
        <v>0</v>
      </c>
      <c r="S403" s="235">
        <v>0.26100000000000001</v>
      </c>
      <c r="T403" s="236">
        <f>S403*H403</f>
        <v>2.6100000000000003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7" t="s">
        <v>168</v>
      </c>
      <c r="AT403" s="237" t="s">
        <v>163</v>
      </c>
      <c r="AU403" s="237" t="s">
        <v>80</v>
      </c>
      <c r="AY403" s="17" t="s">
        <v>161</v>
      </c>
      <c r="BE403" s="238">
        <f>IF(N403="základní",J403,0)</f>
        <v>0</v>
      </c>
      <c r="BF403" s="238">
        <f>IF(N403="snížená",J403,0)</f>
        <v>0</v>
      </c>
      <c r="BG403" s="238">
        <f>IF(N403="zákl. přenesená",J403,0)</f>
        <v>0</v>
      </c>
      <c r="BH403" s="238">
        <f>IF(N403="sníž. přenesená",J403,0)</f>
        <v>0</v>
      </c>
      <c r="BI403" s="238">
        <f>IF(N403="nulová",J403,0)</f>
        <v>0</v>
      </c>
      <c r="BJ403" s="17" t="s">
        <v>78</v>
      </c>
      <c r="BK403" s="238">
        <f>ROUND(I403*H403,2)</f>
        <v>0</v>
      </c>
      <c r="BL403" s="17" t="s">
        <v>168</v>
      </c>
      <c r="BM403" s="237" t="s">
        <v>507</v>
      </c>
    </row>
    <row r="404" s="2" customFormat="1" ht="21.75" customHeight="1">
      <c r="A404" s="38"/>
      <c r="B404" s="39"/>
      <c r="C404" s="226" t="s">
        <v>508</v>
      </c>
      <c r="D404" s="226" t="s">
        <v>163</v>
      </c>
      <c r="E404" s="227" t="s">
        <v>509</v>
      </c>
      <c r="F404" s="228" t="s">
        <v>510</v>
      </c>
      <c r="G404" s="229" t="s">
        <v>511</v>
      </c>
      <c r="H404" s="230">
        <v>16</v>
      </c>
      <c r="I404" s="231"/>
      <c r="J404" s="232">
        <f>ROUND(I404*H404,2)</f>
        <v>0</v>
      </c>
      <c r="K404" s="228" t="s">
        <v>167</v>
      </c>
      <c r="L404" s="44"/>
      <c r="M404" s="233" t="s">
        <v>19</v>
      </c>
      <c r="N404" s="234" t="s">
        <v>42</v>
      </c>
      <c r="O404" s="84"/>
      <c r="P404" s="235">
        <f>O404*H404</f>
        <v>0</v>
      </c>
      <c r="Q404" s="235">
        <v>0.109305</v>
      </c>
      <c r="R404" s="235">
        <f>Q404*H404</f>
        <v>1.74888</v>
      </c>
      <c r="S404" s="235">
        <v>0</v>
      </c>
      <c r="T404" s="23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7" t="s">
        <v>168</v>
      </c>
      <c r="AT404" s="237" t="s">
        <v>163</v>
      </c>
      <c r="AU404" s="237" t="s">
        <v>80</v>
      </c>
      <c r="AY404" s="17" t="s">
        <v>161</v>
      </c>
      <c r="BE404" s="238">
        <f>IF(N404="základní",J404,0)</f>
        <v>0</v>
      </c>
      <c r="BF404" s="238">
        <f>IF(N404="snížená",J404,0)</f>
        <v>0</v>
      </c>
      <c r="BG404" s="238">
        <f>IF(N404="zákl. přenesená",J404,0)</f>
        <v>0</v>
      </c>
      <c r="BH404" s="238">
        <f>IF(N404="sníž. přenesená",J404,0)</f>
        <v>0</v>
      </c>
      <c r="BI404" s="238">
        <f>IF(N404="nulová",J404,0)</f>
        <v>0</v>
      </c>
      <c r="BJ404" s="17" t="s">
        <v>78</v>
      </c>
      <c r="BK404" s="238">
        <f>ROUND(I404*H404,2)</f>
        <v>0</v>
      </c>
      <c r="BL404" s="17" t="s">
        <v>168</v>
      </c>
      <c r="BM404" s="237" t="s">
        <v>512</v>
      </c>
    </row>
    <row r="405" s="2" customFormat="1" ht="21.75" customHeight="1">
      <c r="A405" s="38"/>
      <c r="B405" s="39"/>
      <c r="C405" s="275" t="s">
        <v>513</v>
      </c>
      <c r="D405" s="275" t="s">
        <v>305</v>
      </c>
      <c r="E405" s="276" t="s">
        <v>514</v>
      </c>
      <c r="F405" s="277" t="s">
        <v>515</v>
      </c>
      <c r="G405" s="278" t="s">
        <v>511</v>
      </c>
      <c r="H405" s="279">
        <v>16</v>
      </c>
      <c r="I405" s="280"/>
      <c r="J405" s="281">
        <f>ROUND(I405*H405,2)</f>
        <v>0</v>
      </c>
      <c r="K405" s="277" t="s">
        <v>431</v>
      </c>
      <c r="L405" s="282"/>
      <c r="M405" s="283" t="s">
        <v>19</v>
      </c>
      <c r="N405" s="284" t="s">
        <v>42</v>
      </c>
      <c r="O405" s="84"/>
      <c r="P405" s="235">
        <f>O405*H405</f>
        <v>0</v>
      </c>
      <c r="Q405" s="235">
        <v>0.20000000000000001</v>
      </c>
      <c r="R405" s="235">
        <f>Q405*H405</f>
        <v>3.2000000000000002</v>
      </c>
      <c r="S405" s="235">
        <v>0</v>
      </c>
      <c r="T405" s="236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7" t="s">
        <v>213</v>
      </c>
      <c r="AT405" s="237" t="s">
        <v>305</v>
      </c>
      <c r="AU405" s="237" t="s">
        <v>80</v>
      </c>
      <c r="AY405" s="17" t="s">
        <v>161</v>
      </c>
      <c r="BE405" s="238">
        <f>IF(N405="základní",J405,0)</f>
        <v>0</v>
      </c>
      <c r="BF405" s="238">
        <f>IF(N405="snížená",J405,0)</f>
        <v>0</v>
      </c>
      <c r="BG405" s="238">
        <f>IF(N405="zákl. přenesená",J405,0)</f>
        <v>0</v>
      </c>
      <c r="BH405" s="238">
        <f>IF(N405="sníž. přenesená",J405,0)</f>
        <v>0</v>
      </c>
      <c r="BI405" s="238">
        <f>IF(N405="nulová",J405,0)</f>
        <v>0</v>
      </c>
      <c r="BJ405" s="17" t="s">
        <v>78</v>
      </c>
      <c r="BK405" s="238">
        <f>ROUND(I405*H405,2)</f>
        <v>0</v>
      </c>
      <c r="BL405" s="17" t="s">
        <v>168</v>
      </c>
      <c r="BM405" s="237" t="s">
        <v>516</v>
      </c>
    </row>
    <row r="406" s="2" customFormat="1" ht="21.75" customHeight="1">
      <c r="A406" s="38"/>
      <c r="B406" s="39"/>
      <c r="C406" s="226" t="s">
        <v>517</v>
      </c>
      <c r="D406" s="226" t="s">
        <v>163</v>
      </c>
      <c r="E406" s="227" t="s">
        <v>518</v>
      </c>
      <c r="F406" s="228" t="s">
        <v>519</v>
      </c>
      <c r="G406" s="229" t="s">
        <v>511</v>
      </c>
      <c r="H406" s="230">
        <v>76</v>
      </c>
      <c r="I406" s="231"/>
      <c r="J406" s="232">
        <f>ROUND(I406*H406,2)</f>
        <v>0</v>
      </c>
      <c r="K406" s="228" t="s">
        <v>167</v>
      </c>
      <c r="L406" s="44"/>
      <c r="M406" s="233" t="s">
        <v>19</v>
      </c>
      <c r="N406" s="234" t="s">
        <v>42</v>
      </c>
      <c r="O406" s="84"/>
      <c r="P406" s="235">
        <f>O406*H406</f>
        <v>0</v>
      </c>
      <c r="Q406" s="235">
        <v>0.0012031679999999999</v>
      </c>
      <c r="R406" s="235">
        <f>Q406*H406</f>
        <v>0.091440767999999992</v>
      </c>
      <c r="S406" s="235">
        <v>0</v>
      </c>
      <c r="T406" s="236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7" t="s">
        <v>168</v>
      </c>
      <c r="AT406" s="237" t="s">
        <v>163</v>
      </c>
      <c r="AU406" s="237" t="s">
        <v>80</v>
      </c>
      <c r="AY406" s="17" t="s">
        <v>161</v>
      </c>
      <c r="BE406" s="238">
        <f>IF(N406="základní",J406,0)</f>
        <v>0</v>
      </c>
      <c r="BF406" s="238">
        <f>IF(N406="snížená",J406,0)</f>
        <v>0</v>
      </c>
      <c r="BG406" s="238">
        <f>IF(N406="zákl. přenesená",J406,0)</f>
        <v>0</v>
      </c>
      <c r="BH406" s="238">
        <f>IF(N406="sníž. přenesená",J406,0)</f>
        <v>0</v>
      </c>
      <c r="BI406" s="238">
        <f>IF(N406="nulová",J406,0)</f>
        <v>0</v>
      </c>
      <c r="BJ406" s="17" t="s">
        <v>78</v>
      </c>
      <c r="BK406" s="238">
        <f>ROUND(I406*H406,2)</f>
        <v>0</v>
      </c>
      <c r="BL406" s="17" t="s">
        <v>168</v>
      </c>
      <c r="BM406" s="237" t="s">
        <v>520</v>
      </c>
    </row>
    <row r="407" s="2" customFormat="1">
      <c r="A407" s="38"/>
      <c r="B407" s="39"/>
      <c r="C407" s="40"/>
      <c r="D407" s="239" t="s">
        <v>170</v>
      </c>
      <c r="E407" s="40"/>
      <c r="F407" s="240" t="s">
        <v>521</v>
      </c>
      <c r="G407" s="40"/>
      <c r="H407" s="40"/>
      <c r="I407" s="146"/>
      <c r="J407" s="40"/>
      <c r="K407" s="40"/>
      <c r="L407" s="44"/>
      <c r="M407" s="241"/>
      <c r="N407" s="242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170</v>
      </c>
      <c r="AU407" s="17" t="s">
        <v>80</v>
      </c>
    </row>
    <row r="408" s="2" customFormat="1" ht="16.5" customHeight="1">
      <c r="A408" s="38"/>
      <c r="B408" s="39"/>
      <c r="C408" s="275" t="s">
        <v>522</v>
      </c>
      <c r="D408" s="275" t="s">
        <v>305</v>
      </c>
      <c r="E408" s="276" t="s">
        <v>523</v>
      </c>
      <c r="F408" s="277" t="s">
        <v>524</v>
      </c>
      <c r="G408" s="278" t="s">
        <v>511</v>
      </c>
      <c r="H408" s="279">
        <v>76</v>
      </c>
      <c r="I408" s="280"/>
      <c r="J408" s="281">
        <f>ROUND(I408*H408,2)</f>
        <v>0</v>
      </c>
      <c r="K408" s="277" t="s">
        <v>431</v>
      </c>
      <c r="L408" s="282"/>
      <c r="M408" s="283" t="s">
        <v>19</v>
      </c>
      <c r="N408" s="284" t="s">
        <v>42</v>
      </c>
      <c r="O408" s="84"/>
      <c r="P408" s="235">
        <f>O408*H408</f>
        <v>0</v>
      </c>
      <c r="Q408" s="235">
        <v>0.051499999999999997</v>
      </c>
      <c r="R408" s="235">
        <f>Q408*H408</f>
        <v>3.9139999999999997</v>
      </c>
      <c r="S408" s="235">
        <v>0</v>
      </c>
      <c r="T408" s="236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7" t="s">
        <v>213</v>
      </c>
      <c r="AT408" s="237" t="s">
        <v>305</v>
      </c>
      <c r="AU408" s="237" t="s">
        <v>80</v>
      </c>
      <c r="AY408" s="17" t="s">
        <v>161</v>
      </c>
      <c r="BE408" s="238">
        <f>IF(N408="základní",J408,0)</f>
        <v>0</v>
      </c>
      <c r="BF408" s="238">
        <f>IF(N408="snížená",J408,0)</f>
        <v>0</v>
      </c>
      <c r="BG408" s="238">
        <f>IF(N408="zákl. přenesená",J408,0)</f>
        <v>0</v>
      </c>
      <c r="BH408" s="238">
        <f>IF(N408="sníž. přenesená",J408,0)</f>
        <v>0</v>
      </c>
      <c r="BI408" s="238">
        <f>IF(N408="nulová",J408,0)</f>
        <v>0</v>
      </c>
      <c r="BJ408" s="17" t="s">
        <v>78</v>
      </c>
      <c r="BK408" s="238">
        <f>ROUND(I408*H408,2)</f>
        <v>0</v>
      </c>
      <c r="BL408" s="17" t="s">
        <v>168</v>
      </c>
      <c r="BM408" s="237" t="s">
        <v>525</v>
      </c>
    </row>
    <row r="409" s="2" customFormat="1">
      <c r="A409" s="38"/>
      <c r="B409" s="39"/>
      <c r="C409" s="40"/>
      <c r="D409" s="239" t="s">
        <v>170</v>
      </c>
      <c r="E409" s="40"/>
      <c r="F409" s="240" t="s">
        <v>526</v>
      </c>
      <c r="G409" s="40"/>
      <c r="H409" s="40"/>
      <c r="I409" s="146"/>
      <c r="J409" s="40"/>
      <c r="K409" s="40"/>
      <c r="L409" s="44"/>
      <c r="M409" s="241"/>
      <c r="N409" s="242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170</v>
      </c>
      <c r="AU409" s="17" t="s">
        <v>80</v>
      </c>
    </row>
    <row r="410" s="2" customFormat="1" ht="44.25" customHeight="1">
      <c r="A410" s="38"/>
      <c r="B410" s="39"/>
      <c r="C410" s="226" t="s">
        <v>527</v>
      </c>
      <c r="D410" s="226" t="s">
        <v>163</v>
      </c>
      <c r="E410" s="227" t="s">
        <v>528</v>
      </c>
      <c r="F410" s="228" t="s">
        <v>529</v>
      </c>
      <c r="G410" s="229" t="s">
        <v>201</v>
      </c>
      <c r="H410" s="230">
        <v>19</v>
      </c>
      <c r="I410" s="231"/>
      <c r="J410" s="232">
        <f>ROUND(I410*H410,2)</f>
        <v>0</v>
      </c>
      <c r="K410" s="228" t="s">
        <v>167</v>
      </c>
      <c r="L410" s="44"/>
      <c r="M410" s="233" t="s">
        <v>19</v>
      </c>
      <c r="N410" s="234" t="s">
        <v>42</v>
      </c>
      <c r="O410" s="84"/>
      <c r="P410" s="235">
        <f>O410*H410</f>
        <v>0</v>
      </c>
      <c r="Q410" s="235">
        <v>0.15539952000000001</v>
      </c>
      <c r="R410" s="235">
        <f>Q410*H410</f>
        <v>2.9525908800000003</v>
      </c>
      <c r="S410" s="235">
        <v>0</v>
      </c>
      <c r="T410" s="236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7" t="s">
        <v>168</v>
      </c>
      <c r="AT410" s="237" t="s">
        <v>163</v>
      </c>
      <c r="AU410" s="237" t="s">
        <v>80</v>
      </c>
      <c r="AY410" s="17" t="s">
        <v>161</v>
      </c>
      <c r="BE410" s="238">
        <f>IF(N410="základní",J410,0)</f>
        <v>0</v>
      </c>
      <c r="BF410" s="238">
        <f>IF(N410="snížená",J410,0)</f>
        <v>0</v>
      </c>
      <c r="BG410" s="238">
        <f>IF(N410="zákl. přenesená",J410,0)</f>
        <v>0</v>
      </c>
      <c r="BH410" s="238">
        <f>IF(N410="sníž. přenesená",J410,0)</f>
        <v>0</v>
      </c>
      <c r="BI410" s="238">
        <f>IF(N410="nulová",J410,0)</f>
        <v>0</v>
      </c>
      <c r="BJ410" s="17" t="s">
        <v>78</v>
      </c>
      <c r="BK410" s="238">
        <f>ROUND(I410*H410,2)</f>
        <v>0</v>
      </c>
      <c r="BL410" s="17" t="s">
        <v>168</v>
      </c>
      <c r="BM410" s="237" t="s">
        <v>530</v>
      </c>
    </row>
    <row r="411" s="13" customFormat="1">
      <c r="A411" s="13"/>
      <c r="B411" s="243"/>
      <c r="C411" s="244"/>
      <c r="D411" s="239" t="s">
        <v>172</v>
      </c>
      <c r="E411" s="245" t="s">
        <v>19</v>
      </c>
      <c r="F411" s="246" t="s">
        <v>249</v>
      </c>
      <c r="G411" s="244"/>
      <c r="H411" s="245" t="s">
        <v>19</v>
      </c>
      <c r="I411" s="247"/>
      <c r="J411" s="244"/>
      <c r="K411" s="244"/>
      <c r="L411" s="248"/>
      <c r="M411" s="249"/>
      <c r="N411" s="250"/>
      <c r="O411" s="250"/>
      <c r="P411" s="250"/>
      <c r="Q411" s="250"/>
      <c r="R411" s="250"/>
      <c r="S411" s="250"/>
      <c r="T411" s="25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2" t="s">
        <v>172</v>
      </c>
      <c r="AU411" s="252" t="s">
        <v>80</v>
      </c>
      <c r="AV411" s="13" t="s">
        <v>78</v>
      </c>
      <c r="AW411" s="13" t="s">
        <v>33</v>
      </c>
      <c r="AX411" s="13" t="s">
        <v>71</v>
      </c>
      <c r="AY411" s="252" t="s">
        <v>161</v>
      </c>
    </row>
    <row r="412" s="14" customFormat="1">
      <c r="A412" s="14"/>
      <c r="B412" s="253"/>
      <c r="C412" s="254"/>
      <c r="D412" s="239" t="s">
        <v>172</v>
      </c>
      <c r="E412" s="255" t="s">
        <v>19</v>
      </c>
      <c r="F412" s="256" t="s">
        <v>531</v>
      </c>
      <c r="G412" s="254"/>
      <c r="H412" s="257">
        <v>19</v>
      </c>
      <c r="I412" s="258"/>
      <c r="J412" s="254"/>
      <c r="K412" s="254"/>
      <c r="L412" s="259"/>
      <c r="M412" s="260"/>
      <c r="N412" s="261"/>
      <c r="O412" s="261"/>
      <c r="P412" s="261"/>
      <c r="Q412" s="261"/>
      <c r="R412" s="261"/>
      <c r="S412" s="261"/>
      <c r="T412" s="26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3" t="s">
        <v>172</v>
      </c>
      <c r="AU412" s="263" t="s">
        <v>80</v>
      </c>
      <c r="AV412" s="14" t="s">
        <v>80</v>
      </c>
      <c r="AW412" s="14" t="s">
        <v>33</v>
      </c>
      <c r="AX412" s="14" t="s">
        <v>71</v>
      </c>
      <c r="AY412" s="263" t="s">
        <v>161</v>
      </c>
    </row>
    <row r="413" s="15" customFormat="1">
      <c r="A413" s="15"/>
      <c r="B413" s="264"/>
      <c r="C413" s="265"/>
      <c r="D413" s="239" t="s">
        <v>172</v>
      </c>
      <c r="E413" s="266" t="s">
        <v>19</v>
      </c>
      <c r="F413" s="267" t="s">
        <v>177</v>
      </c>
      <c r="G413" s="265"/>
      <c r="H413" s="268">
        <v>19</v>
      </c>
      <c r="I413" s="269"/>
      <c r="J413" s="265"/>
      <c r="K413" s="265"/>
      <c r="L413" s="270"/>
      <c r="M413" s="271"/>
      <c r="N413" s="272"/>
      <c r="O413" s="272"/>
      <c r="P413" s="272"/>
      <c r="Q413" s="272"/>
      <c r="R413" s="272"/>
      <c r="S413" s="272"/>
      <c r="T413" s="273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4" t="s">
        <v>172</v>
      </c>
      <c r="AU413" s="274" t="s">
        <v>80</v>
      </c>
      <c r="AV413" s="15" t="s">
        <v>168</v>
      </c>
      <c r="AW413" s="15" t="s">
        <v>33</v>
      </c>
      <c r="AX413" s="15" t="s">
        <v>78</v>
      </c>
      <c r="AY413" s="274" t="s">
        <v>161</v>
      </c>
    </row>
    <row r="414" s="2" customFormat="1" ht="16.5" customHeight="1">
      <c r="A414" s="38"/>
      <c r="B414" s="39"/>
      <c r="C414" s="275" t="s">
        <v>532</v>
      </c>
      <c r="D414" s="275" t="s">
        <v>305</v>
      </c>
      <c r="E414" s="276" t="s">
        <v>533</v>
      </c>
      <c r="F414" s="277" t="s">
        <v>534</v>
      </c>
      <c r="G414" s="278" t="s">
        <v>201</v>
      </c>
      <c r="H414" s="279">
        <v>4</v>
      </c>
      <c r="I414" s="280"/>
      <c r="J414" s="281">
        <f>ROUND(I414*H414,2)</f>
        <v>0</v>
      </c>
      <c r="K414" s="277" t="s">
        <v>167</v>
      </c>
      <c r="L414" s="282"/>
      <c r="M414" s="283" t="s">
        <v>19</v>
      </c>
      <c r="N414" s="284" t="s">
        <v>42</v>
      </c>
      <c r="O414" s="84"/>
      <c r="P414" s="235">
        <f>O414*H414</f>
        <v>0</v>
      </c>
      <c r="Q414" s="235">
        <v>0.14999999999999999</v>
      </c>
      <c r="R414" s="235">
        <f>Q414*H414</f>
        <v>0.59999999999999998</v>
      </c>
      <c r="S414" s="235">
        <v>0</v>
      </c>
      <c r="T414" s="236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7" t="s">
        <v>213</v>
      </c>
      <c r="AT414" s="237" t="s">
        <v>305</v>
      </c>
      <c r="AU414" s="237" t="s">
        <v>80</v>
      </c>
      <c r="AY414" s="17" t="s">
        <v>161</v>
      </c>
      <c r="BE414" s="238">
        <f>IF(N414="základní",J414,0)</f>
        <v>0</v>
      </c>
      <c r="BF414" s="238">
        <f>IF(N414="snížená",J414,0)</f>
        <v>0</v>
      </c>
      <c r="BG414" s="238">
        <f>IF(N414="zákl. přenesená",J414,0)</f>
        <v>0</v>
      </c>
      <c r="BH414" s="238">
        <f>IF(N414="sníž. přenesená",J414,0)</f>
        <v>0</v>
      </c>
      <c r="BI414" s="238">
        <f>IF(N414="nulová",J414,0)</f>
        <v>0</v>
      </c>
      <c r="BJ414" s="17" t="s">
        <v>78</v>
      </c>
      <c r="BK414" s="238">
        <f>ROUND(I414*H414,2)</f>
        <v>0</v>
      </c>
      <c r="BL414" s="17" t="s">
        <v>168</v>
      </c>
      <c r="BM414" s="237" t="s">
        <v>535</v>
      </c>
    </row>
    <row r="415" s="14" customFormat="1">
      <c r="A415" s="14"/>
      <c r="B415" s="253"/>
      <c r="C415" s="254"/>
      <c r="D415" s="239" t="s">
        <v>172</v>
      </c>
      <c r="E415" s="255" t="s">
        <v>19</v>
      </c>
      <c r="F415" s="256" t="s">
        <v>536</v>
      </c>
      <c r="G415" s="254"/>
      <c r="H415" s="257">
        <v>4</v>
      </c>
      <c r="I415" s="258"/>
      <c r="J415" s="254"/>
      <c r="K415" s="254"/>
      <c r="L415" s="259"/>
      <c r="M415" s="260"/>
      <c r="N415" s="261"/>
      <c r="O415" s="261"/>
      <c r="P415" s="261"/>
      <c r="Q415" s="261"/>
      <c r="R415" s="261"/>
      <c r="S415" s="261"/>
      <c r="T415" s="26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3" t="s">
        <v>172</v>
      </c>
      <c r="AU415" s="263" t="s">
        <v>80</v>
      </c>
      <c r="AV415" s="14" t="s">
        <v>80</v>
      </c>
      <c r="AW415" s="14" t="s">
        <v>33</v>
      </c>
      <c r="AX415" s="14" t="s">
        <v>78</v>
      </c>
      <c r="AY415" s="263" t="s">
        <v>161</v>
      </c>
    </row>
    <row r="416" s="2" customFormat="1" ht="16.5" customHeight="1">
      <c r="A416" s="38"/>
      <c r="B416" s="39"/>
      <c r="C416" s="275" t="s">
        <v>537</v>
      </c>
      <c r="D416" s="275" t="s">
        <v>305</v>
      </c>
      <c r="E416" s="276" t="s">
        <v>538</v>
      </c>
      <c r="F416" s="277" t="s">
        <v>539</v>
      </c>
      <c r="G416" s="278" t="s">
        <v>201</v>
      </c>
      <c r="H416" s="279">
        <v>15</v>
      </c>
      <c r="I416" s="280"/>
      <c r="J416" s="281">
        <f>ROUND(I416*H416,2)</f>
        <v>0</v>
      </c>
      <c r="K416" s="277" t="s">
        <v>167</v>
      </c>
      <c r="L416" s="282"/>
      <c r="M416" s="283" t="s">
        <v>19</v>
      </c>
      <c r="N416" s="284" t="s">
        <v>42</v>
      </c>
      <c r="O416" s="84"/>
      <c r="P416" s="235">
        <f>O416*H416</f>
        <v>0</v>
      </c>
      <c r="Q416" s="235">
        <v>0.22500000000000001</v>
      </c>
      <c r="R416" s="235">
        <f>Q416*H416</f>
        <v>3.375</v>
      </c>
      <c r="S416" s="235">
        <v>0</v>
      </c>
      <c r="T416" s="23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7" t="s">
        <v>213</v>
      </c>
      <c r="AT416" s="237" t="s">
        <v>305</v>
      </c>
      <c r="AU416" s="237" t="s">
        <v>80</v>
      </c>
      <c r="AY416" s="17" t="s">
        <v>161</v>
      </c>
      <c r="BE416" s="238">
        <f>IF(N416="základní",J416,0)</f>
        <v>0</v>
      </c>
      <c r="BF416" s="238">
        <f>IF(N416="snížená",J416,0)</f>
        <v>0</v>
      </c>
      <c r="BG416" s="238">
        <f>IF(N416="zákl. přenesená",J416,0)</f>
        <v>0</v>
      </c>
      <c r="BH416" s="238">
        <f>IF(N416="sníž. přenesená",J416,0)</f>
        <v>0</v>
      </c>
      <c r="BI416" s="238">
        <f>IF(N416="nulová",J416,0)</f>
        <v>0</v>
      </c>
      <c r="BJ416" s="17" t="s">
        <v>78</v>
      </c>
      <c r="BK416" s="238">
        <f>ROUND(I416*H416,2)</f>
        <v>0</v>
      </c>
      <c r="BL416" s="17" t="s">
        <v>168</v>
      </c>
      <c r="BM416" s="237" t="s">
        <v>540</v>
      </c>
    </row>
    <row r="417" s="2" customFormat="1" ht="44.25" customHeight="1">
      <c r="A417" s="38"/>
      <c r="B417" s="39"/>
      <c r="C417" s="226" t="s">
        <v>541</v>
      </c>
      <c r="D417" s="226" t="s">
        <v>163</v>
      </c>
      <c r="E417" s="227" t="s">
        <v>542</v>
      </c>
      <c r="F417" s="228" t="s">
        <v>543</v>
      </c>
      <c r="G417" s="229" t="s">
        <v>201</v>
      </c>
      <c r="H417" s="230">
        <v>30</v>
      </c>
      <c r="I417" s="231"/>
      <c r="J417" s="232">
        <f>ROUND(I417*H417,2)</f>
        <v>0</v>
      </c>
      <c r="K417" s="228" t="s">
        <v>167</v>
      </c>
      <c r="L417" s="44"/>
      <c r="M417" s="233" t="s">
        <v>19</v>
      </c>
      <c r="N417" s="234" t="s">
        <v>42</v>
      </c>
      <c r="O417" s="84"/>
      <c r="P417" s="235">
        <f>O417*H417</f>
        <v>0</v>
      </c>
      <c r="Q417" s="235">
        <v>0.16849059999999999</v>
      </c>
      <c r="R417" s="235">
        <f>Q417*H417</f>
        <v>5.0547179999999994</v>
      </c>
      <c r="S417" s="235">
        <v>0</v>
      </c>
      <c r="T417" s="236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7" t="s">
        <v>168</v>
      </c>
      <c r="AT417" s="237" t="s">
        <v>163</v>
      </c>
      <c r="AU417" s="237" t="s">
        <v>80</v>
      </c>
      <c r="AY417" s="17" t="s">
        <v>161</v>
      </c>
      <c r="BE417" s="238">
        <f>IF(N417="základní",J417,0)</f>
        <v>0</v>
      </c>
      <c r="BF417" s="238">
        <f>IF(N417="snížená",J417,0)</f>
        <v>0</v>
      </c>
      <c r="BG417" s="238">
        <f>IF(N417="zákl. přenesená",J417,0)</f>
        <v>0</v>
      </c>
      <c r="BH417" s="238">
        <f>IF(N417="sníž. přenesená",J417,0)</f>
        <v>0</v>
      </c>
      <c r="BI417" s="238">
        <f>IF(N417="nulová",J417,0)</f>
        <v>0</v>
      </c>
      <c r="BJ417" s="17" t="s">
        <v>78</v>
      </c>
      <c r="BK417" s="238">
        <f>ROUND(I417*H417,2)</f>
        <v>0</v>
      </c>
      <c r="BL417" s="17" t="s">
        <v>168</v>
      </c>
      <c r="BM417" s="237" t="s">
        <v>544</v>
      </c>
    </row>
    <row r="418" s="13" customFormat="1">
      <c r="A418" s="13"/>
      <c r="B418" s="243"/>
      <c r="C418" s="244"/>
      <c r="D418" s="239" t="s">
        <v>172</v>
      </c>
      <c r="E418" s="245" t="s">
        <v>19</v>
      </c>
      <c r="F418" s="246" t="s">
        <v>253</v>
      </c>
      <c r="G418" s="244"/>
      <c r="H418" s="245" t="s">
        <v>19</v>
      </c>
      <c r="I418" s="247"/>
      <c r="J418" s="244"/>
      <c r="K418" s="244"/>
      <c r="L418" s="248"/>
      <c r="M418" s="249"/>
      <c r="N418" s="250"/>
      <c r="O418" s="250"/>
      <c r="P418" s="250"/>
      <c r="Q418" s="250"/>
      <c r="R418" s="250"/>
      <c r="S418" s="250"/>
      <c r="T418" s="25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2" t="s">
        <v>172</v>
      </c>
      <c r="AU418" s="252" t="s">
        <v>80</v>
      </c>
      <c r="AV418" s="13" t="s">
        <v>78</v>
      </c>
      <c r="AW418" s="13" t="s">
        <v>33</v>
      </c>
      <c r="AX418" s="13" t="s">
        <v>71</v>
      </c>
      <c r="AY418" s="252" t="s">
        <v>161</v>
      </c>
    </row>
    <row r="419" s="14" customFormat="1">
      <c r="A419" s="14"/>
      <c r="B419" s="253"/>
      <c r="C419" s="254"/>
      <c r="D419" s="239" t="s">
        <v>172</v>
      </c>
      <c r="E419" s="255" t="s">
        <v>19</v>
      </c>
      <c r="F419" s="256" t="s">
        <v>351</v>
      </c>
      <c r="G419" s="254"/>
      <c r="H419" s="257">
        <v>30</v>
      </c>
      <c r="I419" s="258"/>
      <c r="J419" s="254"/>
      <c r="K419" s="254"/>
      <c r="L419" s="259"/>
      <c r="M419" s="260"/>
      <c r="N419" s="261"/>
      <c r="O419" s="261"/>
      <c r="P419" s="261"/>
      <c r="Q419" s="261"/>
      <c r="R419" s="261"/>
      <c r="S419" s="261"/>
      <c r="T419" s="26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3" t="s">
        <v>172</v>
      </c>
      <c r="AU419" s="263" t="s">
        <v>80</v>
      </c>
      <c r="AV419" s="14" t="s">
        <v>80</v>
      </c>
      <c r="AW419" s="14" t="s">
        <v>33</v>
      </c>
      <c r="AX419" s="14" t="s">
        <v>78</v>
      </c>
      <c r="AY419" s="263" t="s">
        <v>161</v>
      </c>
    </row>
    <row r="420" s="2" customFormat="1" ht="16.5" customHeight="1">
      <c r="A420" s="38"/>
      <c r="B420" s="39"/>
      <c r="C420" s="275" t="s">
        <v>545</v>
      </c>
      <c r="D420" s="275" t="s">
        <v>305</v>
      </c>
      <c r="E420" s="276" t="s">
        <v>546</v>
      </c>
      <c r="F420" s="277" t="s">
        <v>547</v>
      </c>
      <c r="G420" s="278" t="s">
        <v>511</v>
      </c>
      <c r="H420" s="279">
        <v>33</v>
      </c>
      <c r="I420" s="280"/>
      <c r="J420" s="281">
        <f>ROUND(I420*H420,2)</f>
        <v>0</v>
      </c>
      <c r="K420" s="277" t="s">
        <v>431</v>
      </c>
      <c r="L420" s="282"/>
      <c r="M420" s="283" t="s">
        <v>19</v>
      </c>
      <c r="N420" s="284" t="s">
        <v>42</v>
      </c>
      <c r="O420" s="84"/>
      <c r="P420" s="235">
        <f>O420*H420</f>
        <v>0</v>
      </c>
      <c r="Q420" s="235">
        <v>0.035999999999999997</v>
      </c>
      <c r="R420" s="235">
        <f>Q420*H420</f>
        <v>1.1879999999999999</v>
      </c>
      <c r="S420" s="235">
        <v>0</v>
      </c>
      <c r="T420" s="236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7" t="s">
        <v>213</v>
      </c>
      <c r="AT420" s="237" t="s">
        <v>305</v>
      </c>
      <c r="AU420" s="237" t="s">
        <v>80</v>
      </c>
      <c r="AY420" s="17" t="s">
        <v>161</v>
      </c>
      <c r="BE420" s="238">
        <f>IF(N420="základní",J420,0)</f>
        <v>0</v>
      </c>
      <c r="BF420" s="238">
        <f>IF(N420="snížená",J420,0)</f>
        <v>0</v>
      </c>
      <c r="BG420" s="238">
        <f>IF(N420="zákl. přenesená",J420,0)</f>
        <v>0</v>
      </c>
      <c r="BH420" s="238">
        <f>IF(N420="sníž. přenesená",J420,0)</f>
        <v>0</v>
      </c>
      <c r="BI420" s="238">
        <f>IF(N420="nulová",J420,0)</f>
        <v>0</v>
      </c>
      <c r="BJ420" s="17" t="s">
        <v>78</v>
      </c>
      <c r="BK420" s="238">
        <f>ROUND(I420*H420,2)</f>
        <v>0</v>
      </c>
      <c r="BL420" s="17" t="s">
        <v>168</v>
      </c>
      <c r="BM420" s="237" t="s">
        <v>548</v>
      </c>
    </row>
    <row r="421" s="14" customFormat="1">
      <c r="A421" s="14"/>
      <c r="B421" s="253"/>
      <c r="C421" s="254"/>
      <c r="D421" s="239" t="s">
        <v>172</v>
      </c>
      <c r="E421" s="254"/>
      <c r="F421" s="256" t="s">
        <v>549</v>
      </c>
      <c r="G421" s="254"/>
      <c r="H421" s="257">
        <v>33</v>
      </c>
      <c r="I421" s="258"/>
      <c r="J421" s="254"/>
      <c r="K421" s="254"/>
      <c r="L421" s="259"/>
      <c r="M421" s="260"/>
      <c r="N421" s="261"/>
      <c r="O421" s="261"/>
      <c r="P421" s="261"/>
      <c r="Q421" s="261"/>
      <c r="R421" s="261"/>
      <c r="S421" s="261"/>
      <c r="T421" s="26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3" t="s">
        <v>172</v>
      </c>
      <c r="AU421" s="263" t="s">
        <v>80</v>
      </c>
      <c r="AV421" s="14" t="s">
        <v>80</v>
      </c>
      <c r="AW421" s="14" t="s">
        <v>4</v>
      </c>
      <c r="AX421" s="14" t="s">
        <v>78</v>
      </c>
      <c r="AY421" s="263" t="s">
        <v>161</v>
      </c>
    </row>
    <row r="422" s="2" customFormat="1" ht="44.25" customHeight="1">
      <c r="A422" s="38"/>
      <c r="B422" s="39"/>
      <c r="C422" s="226" t="s">
        <v>550</v>
      </c>
      <c r="D422" s="226" t="s">
        <v>163</v>
      </c>
      <c r="E422" s="227" t="s">
        <v>551</v>
      </c>
      <c r="F422" s="228" t="s">
        <v>552</v>
      </c>
      <c r="G422" s="229" t="s">
        <v>201</v>
      </c>
      <c r="H422" s="230">
        <v>1060</v>
      </c>
      <c r="I422" s="231"/>
      <c r="J422" s="232">
        <f>ROUND(I422*H422,2)</f>
        <v>0</v>
      </c>
      <c r="K422" s="228" t="s">
        <v>167</v>
      </c>
      <c r="L422" s="44"/>
      <c r="M422" s="233" t="s">
        <v>19</v>
      </c>
      <c r="N422" s="234" t="s">
        <v>42</v>
      </c>
      <c r="O422" s="84"/>
      <c r="P422" s="235">
        <f>O422*H422</f>
        <v>0</v>
      </c>
      <c r="Q422" s="235">
        <v>0.16849059999999999</v>
      </c>
      <c r="R422" s="235">
        <f>Q422*H422</f>
        <v>178.60003599999999</v>
      </c>
      <c r="S422" s="235">
        <v>0</v>
      </c>
      <c r="T422" s="236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7" t="s">
        <v>168</v>
      </c>
      <c r="AT422" s="237" t="s">
        <v>163</v>
      </c>
      <c r="AU422" s="237" t="s">
        <v>80</v>
      </c>
      <c r="AY422" s="17" t="s">
        <v>161</v>
      </c>
      <c r="BE422" s="238">
        <f>IF(N422="základní",J422,0)</f>
        <v>0</v>
      </c>
      <c r="BF422" s="238">
        <f>IF(N422="snížená",J422,0)</f>
        <v>0</v>
      </c>
      <c r="BG422" s="238">
        <f>IF(N422="zákl. přenesená",J422,0)</f>
        <v>0</v>
      </c>
      <c r="BH422" s="238">
        <f>IF(N422="sníž. přenesená",J422,0)</f>
        <v>0</v>
      </c>
      <c r="BI422" s="238">
        <f>IF(N422="nulová",J422,0)</f>
        <v>0</v>
      </c>
      <c r="BJ422" s="17" t="s">
        <v>78</v>
      </c>
      <c r="BK422" s="238">
        <f>ROUND(I422*H422,2)</f>
        <v>0</v>
      </c>
      <c r="BL422" s="17" t="s">
        <v>168</v>
      </c>
      <c r="BM422" s="237" t="s">
        <v>553</v>
      </c>
    </row>
    <row r="423" s="13" customFormat="1">
      <c r="A423" s="13"/>
      <c r="B423" s="243"/>
      <c r="C423" s="244"/>
      <c r="D423" s="239" t="s">
        <v>172</v>
      </c>
      <c r="E423" s="245" t="s">
        <v>19</v>
      </c>
      <c r="F423" s="246" t="s">
        <v>251</v>
      </c>
      <c r="G423" s="244"/>
      <c r="H423" s="245" t="s">
        <v>19</v>
      </c>
      <c r="I423" s="247"/>
      <c r="J423" s="244"/>
      <c r="K423" s="244"/>
      <c r="L423" s="248"/>
      <c r="M423" s="249"/>
      <c r="N423" s="250"/>
      <c r="O423" s="250"/>
      <c r="P423" s="250"/>
      <c r="Q423" s="250"/>
      <c r="R423" s="250"/>
      <c r="S423" s="250"/>
      <c r="T423" s="25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2" t="s">
        <v>172</v>
      </c>
      <c r="AU423" s="252" t="s">
        <v>80</v>
      </c>
      <c r="AV423" s="13" t="s">
        <v>78</v>
      </c>
      <c r="AW423" s="13" t="s">
        <v>33</v>
      </c>
      <c r="AX423" s="13" t="s">
        <v>71</v>
      </c>
      <c r="AY423" s="252" t="s">
        <v>161</v>
      </c>
    </row>
    <row r="424" s="14" customFormat="1">
      <c r="A424" s="14"/>
      <c r="B424" s="253"/>
      <c r="C424" s="254"/>
      <c r="D424" s="239" t="s">
        <v>172</v>
      </c>
      <c r="E424" s="255" t="s">
        <v>19</v>
      </c>
      <c r="F424" s="256" t="s">
        <v>554</v>
      </c>
      <c r="G424" s="254"/>
      <c r="H424" s="257">
        <v>1050</v>
      </c>
      <c r="I424" s="258"/>
      <c r="J424" s="254"/>
      <c r="K424" s="254"/>
      <c r="L424" s="259"/>
      <c r="M424" s="260"/>
      <c r="N424" s="261"/>
      <c r="O424" s="261"/>
      <c r="P424" s="261"/>
      <c r="Q424" s="261"/>
      <c r="R424" s="261"/>
      <c r="S424" s="261"/>
      <c r="T424" s="26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3" t="s">
        <v>172</v>
      </c>
      <c r="AU424" s="263" t="s">
        <v>80</v>
      </c>
      <c r="AV424" s="14" t="s">
        <v>80</v>
      </c>
      <c r="AW424" s="14" t="s">
        <v>33</v>
      </c>
      <c r="AX424" s="14" t="s">
        <v>71</v>
      </c>
      <c r="AY424" s="263" t="s">
        <v>161</v>
      </c>
    </row>
    <row r="425" s="13" customFormat="1">
      <c r="A425" s="13"/>
      <c r="B425" s="243"/>
      <c r="C425" s="244"/>
      <c r="D425" s="239" t="s">
        <v>172</v>
      </c>
      <c r="E425" s="245" t="s">
        <v>19</v>
      </c>
      <c r="F425" s="246" t="s">
        <v>255</v>
      </c>
      <c r="G425" s="244"/>
      <c r="H425" s="245" t="s">
        <v>19</v>
      </c>
      <c r="I425" s="247"/>
      <c r="J425" s="244"/>
      <c r="K425" s="244"/>
      <c r="L425" s="248"/>
      <c r="M425" s="249"/>
      <c r="N425" s="250"/>
      <c r="O425" s="250"/>
      <c r="P425" s="250"/>
      <c r="Q425" s="250"/>
      <c r="R425" s="250"/>
      <c r="S425" s="250"/>
      <c r="T425" s="25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2" t="s">
        <v>172</v>
      </c>
      <c r="AU425" s="252" t="s">
        <v>80</v>
      </c>
      <c r="AV425" s="13" t="s">
        <v>78</v>
      </c>
      <c r="AW425" s="13" t="s">
        <v>33</v>
      </c>
      <c r="AX425" s="13" t="s">
        <v>71</v>
      </c>
      <c r="AY425" s="252" t="s">
        <v>161</v>
      </c>
    </row>
    <row r="426" s="14" customFormat="1">
      <c r="A426" s="14"/>
      <c r="B426" s="253"/>
      <c r="C426" s="254"/>
      <c r="D426" s="239" t="s">
        <v>172</v>
      </c>
      <c r="E426" s="255" t="s">
        <v>19</v>
      </c>
      <c r="F426" s="256" t="s">
        <v>224</v>
      </c>
      <c r="G426" s="254"/>
      <c r="H426" s="257">
        <v>10</v>
      </c>
      <c r="I426" s="258"/>
      <c r="J426" s="254"/>
      <c r="K426" s="254"/>
      <c r="L426" s="259"/>
      <c r="M426" s="260"/>
      <c r="N426" s="261"/>
      <c r="O426" s="261"/>
      <c r="P426" s="261"/>
      <c r="Q426" s="261"/>
      <c r="R426" s="261"/>
      <c r="S426" s="261"/>
      <c r="T426" s="26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3" t="s">
        <v>172</v>
      </c>
      <c r="AU426" s="263" t="s">
        <v>80</v>
      </c>
      <c r="AV426" s="14" t="s">
        <v>80</v>
      </c>
      <c r="AW426" s="14" t="s">
        <v>33</v>
      </c>
      <c r="AX426" s="14" t="s">
        <v>71</v>
      </c>
      <c r="AY426" s="263" t="s">
        <v>161</v>
      </c>
    </row>
    <row r="427" s="15" customFormat="1">
      <c r="A427" s="15"/>
      <c r="B427" s="264"/>
      <c r="C427" s="265"/>
      <c r="D427" s="239" t="s">
        <v>172</v>
      </c>
      <c r="E427" s="266" t="s">
        <v>19</v>
      </c>
      <c r="F427" s="267" t="s">
        <v>177</v>
      </c>
      <c r="G427" s="265"/>
      <c r="H427" s="268">
        <v>1060</v>
      </c>
      <c r="I427" s="269"/>
      <c r="J427" s="265"/>
      <c r="K427" s="265"/>
      <c r="L427" s="270"/>
      <c r="M427" s="271"/>
      <c r="N427" s="272"/>
      <c r="O427" s="272"/>
      <c r="P427" s="272"/>
      <c r="Q427" s="272"/>
      <c r="R427" s="272"/>
      <c r="S427" s="272"/>
      <c r="T427" s="273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4" t="s">
        <v>172</v>
      </c>
      <c r="AU427" s="274" t="s">
        <v>80</v>
      </c>
      <c r="AV427" s="15" t="s">
        <v>168</v>
      </c>
      <c r="AW427" s="15" t="s">
        <v>33</v>
      </c>
      <c r="AX427" s="15" t="s">
        <v>78</v>
      </c>
      <c r="AY427" s="274" t="s">
        <v>161</v>
      </c>
    </row>
    <row r="428" s="2" customFormat="1" ht="16.5" customHeight="1">
      <c r="A428" s="38"/>
      <c r="B428" s="39"/>
      <c r="C428" s="275" t="s">
        <v>555</v>
      </c>
      <c r="D428" s="275" t="s">
        <v>305</v>
      </c>
      <c r="E428" s="276" t="s">
        <v>556</v>
      </c>
      <c r="F428" s="277" t="s">
        <v>557</v>
      </c>
      <c r="G428" s="278" t="s">
        <v>201</v>
      </c>
      <c r="H428" s="279">
        <v>1102.5</v>
      </c>
      <c r="I428" s="280"/>
      <c r="J428" s="281">
        <f>ROUND(I428*H428,2)</f>
        <v>0</v>
      </c>
      <c r="K428" s="277" t="s">
        <v>167</v>
      </c>
      <c r="L428" s="282"/>
      <c r="M428" s="283" t="s">
        <v>19</v>
      </c>
      <c r="N428" s="284" t="s">
        <v>42</v>
      </c>
      <c r="O428" s="84"/>
      <c r="P428" s="235">
        <f>O428*H428</f>
        <v>0</v>
      </c>
      <c r="Q428" s="235">
        <v>0.082000000000000003</v>
      </c>
      <c r="R428" s="235">
        <f>Q428*H428</f>
        <v>90.405000000000001</v>
      </c>
      <c r="S428" s="235">
        <v>0</v>
      </c>
      <c r="T428" s="236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7" t="s">
        <v>213</v>
      </c>
      <c r="AT428" s="237" t="s">
        <v>305</v>
      </c>
      <c r="AU428" s="237" t="s">
        <v>80</v>
      </c>
      <c r="AY428" s="17" t="s">
        <v>161</v>
      </c>
      <c r="BE428" s="238">
        <f>IF(N428="základní",J428,0)</f>
        <v>0</v>
      </c>
      <c r="BF428" s="238">
        <f>IF(N428="snížená",J428,0)</f>
        <v>0</v>
      </c>
      <c r="BG428" s="238">
        <f>IF(N428="zákl. přenesená",J428,0)</f>
        <v>0</v>
      </c>
      <c r="BH428" s="238">
        <f>IF(N428="sníž. přenesená",J428,0)</f>
        <v>0</v>
      </c>
      <c r="BI428" s="238">
        <f>IF(N428="nulová",J428,0)</f>
        <v>0</v>
      </c>
      <c r="BJ428" s="17" t="s">
        <v>78</v>
      </c>
      <c r="BK428" s="238">
        <f>ROUND(I428*H428,2)</f>
        <v>0</v>
      </c>
      <c r="BL428" s="17" t="s">
        <v>168</v>
      </c>
      <c r="BM428" s="237" t="s">
        <v>558</v>
      </c>
    </row>
    <row r="429" s="13" customFormat="1">
      <c r="A429" s="13"/>
      <c r="B429" s="243"/>
      <c r="C429" s="244"/>
      <c r="D429" s="239" t="s">
        <v>172</v>
      </c>
      <c r="E429" s="245" t="s">
        <v>19</v>
      </c>
      <c r="F429" s="246" t="s">
        <v>251</v>
      </c>
      <c r="G429" s="244"/>
      <c r="H429" s="245" t="s">
        <v>19</v>
      </c>
      <c r="I429" s="247"/>
      <c r="J429" s="244"/>
      <c r="K429" s="244"/>
      <c r="L429" s="248"/>
      <c r="M429" s="249"/>
      <c r="N429" s="250"/>
      <c r="O429" s="250"/>
      <c r="P429" s="250"/>
      <c r="Q429" s="250"/>
      <c r="R429" s="250"/>
      <c r="S429" s="250"/>
      <c r="T429" s="25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2" t="s">
        <v>172</v>
      </c>
      <c r="AU429" s="252" t="s">
        <v>80</v>
      </c>
      <c r="AV429" s="13" t="s">
        <v>78</v>
      </c>
      <c r="AW429" s="13" t="s">
        <v>33</v>
      </c>
      <c r="AX429" s="13" t="s">
        <v>71</v>
      </c>
      <c r="AY429" s="252" t="s">
        <v>161</v>
      </c>
    </row>
    <row r="430" s="14" customFormat="1">
      <c r="A430" s="14"/>
      <c r="B430" s="253"/>
      <c r="C430" s="254"/>
      <c r="D430" s="239" t="s">
        <v>172</v>
      </c>
      <c r="E430" s="255" t="s">
        <v>19</v>
      </c>
      <c r="F430" s="256" t="s">
        <v>554</v>
      </c>
      <c r="G430" s="254"/>
      <c r="H430" s="257">
        <v>1050</v>
      </c>
      <c r="I430" s="258"/>
      <c r="J430" s="254"/>
      <c r="K430" s="254"/>
      <c r="L430" s="259"/>
      <c r="M430" s="260"/>
      <c r="N430" s="261"/>
      <c r="O430" s="261"/>
      <c r="P430" s="261"/>
      <c r="Q430" s="261"/>
      <c r="R430" s="261"/>
      <c r="S430" s="261"/>
      <c r="T430" s="26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3" t="s">
        <v>172</v>
      </c>
      <c r="AU430" s="263" t="s">
        <v>80</v>
      </c>
      <c r="AV430" s="14" t="s">
        <v>80</v>
      </c>
      <c r="AW430" s="14" t="s">
        <v>33</v>
      </c>
      <c r="AX430" s="14" t="s">
        <v>78</v>
      </c>
      <c r="AY430" s="263" t="s">
        <v>161</v>
      </c>
    </row>
    <row r="431" s="14" customFormat="1">
      <c r="A431" s="14"/>
      <c r="B431" s="253"/>
      <c r="C431" s="254"/>
      <c r="D431" s="239" t="s">
        <v>172</v>
      </c>
      <c r="E431" s="254"/>
      <c r="F431" s="256" t="s">
        <v>559</v>
      </c>
      <c r="G431" s="254"/>
      <c r="H431" s="257">
        <v>1102.5</v>
      </c>
      <c r="I431" s="258"/>
      <c r="J431" s="254"/>
      <c r="K431" s="254"/>
      <c r="L431" s="259"/>
      <c r="M431" s="260"/>
      <c r="N431" s="261"/>
      <c r="O431" s="261"/>
      <c r="P431" s="261"/>
      <c r="Q431" s="261"/>
      <c r="R431" s="261"/>
      <c r="S431" s="261"/>
      <c r="T431" s="26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3" t="s">
        <v>172</v>
      </c>
      <c r="AU431" s="263" t="s">
        <v>80</v>
      </c>
      <c r="AV431" s="14" t="s">
        <v>80</v>
      </c>
      <c r="AW431" s="14" t="s">
        <v>4</v>
      </c>
      <c r="AX431" s="14" t="s">
        <v>78</v>
      </c>
      <c r="AY431" s="263" t="s">
        <v>161</v>
      </c>
    </row>
    <row r="432" s="2" customFormat="1" ht="16.5" customHeight="1">
      <c r="A432" s="38"/>
      <c r="B432" s="39"/>
      <c r="C432" s="275" t="s">
        <v>560</v>
      </c>
      <c r="D432" s="275" t="s">
        <v>305</v>
      </c>
      <c r="E432" s="276" t="s">
        <v>561</v>
      </c>
      <c r="F432" s="277" t="s">
        <v>562</v>
      </c>
      <c r="G432" s="278" t="s">
        <v>201</v>
      </c>
      <c r="H432" s="279">
        <v>11</v>
      </c>
      <c r="I432" s="280"/>
      <c r="J432" s="281">
        <f>ROUND(I432*H432,2)</f>
        <v>0</v>
      </c>
      <c r="K432" s="277" t="s">
        <v>431</v>
      </c>
      <c r="L432" s="282"/>
      <c r="M432" s="283" t="s">
        <v>19</v>
      </c>
      <c r="N432" s="284" t="s">
        <v>42</v>
      </c>
      <c r="O432" s="84"/>
      <c r="P432" s="235">
        <f>O432*H432</f>
        <v>0</v>
      </c>
      <c r="Q432" s="235">
        <v>0.104</v>
      </c>
      <c r="R432" s="235">
        <f>Q432*H432</f>
        <v>1.1439999999999999</v>
      </c>
      <c r="S432" s="235">
        <v>0</v>
      </c>
      <c r="T432" s="236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7" t="s">
        <v>213</v>
      </c>
      <c r="AT432" s="237" t="s">
        <v>305</v>
      </c>
      <c r="AU432" s="237" t="s">
        <v>80</v>
      </c>
      <c r="AY432" s="17" t="s">
        <v>161</v>
      </c>
      <c r="BE432" s="238">
        <f>IF(N432="základní",J432,0)</f>
        <v>0</v>
      </c>
      <c r="BF432" s="238">
        <f>IF(N432="snížená",J432,0)</f>
        <v>0</v>
      </c>
      <c r="BG432" s="238">
        <f>IF(N432="zákl. přenesená",J432,0)</f>
        <v>0</v>
      </c>
      <c r="BH432" s="238">
        <f>IF(N432="sníž. přenesená",J432,0)</f>
        <v>0</v>
      </c>
      <c r="BI432" s="238">
        <f>IF(N432="nulová",J432,0)</f>
        <v>0</v>
      </c>
      <c r="BJ432" s="17" t="s">
        <v>78</v>
      </c>
      <c r="BK432" s="238">
        <f>ROUND(I432*H432,2)</f>
        <v>0</v>
      </c>
      <c r="BL432" s="17" t="s">
        <v>168</v>
      </c>
      <c r="BM432" s="237" t="s">
        <v>563</v>
      </c>
    </row>
    <row r="433" s="14" customFormat="1">
      <c r="A433" s="14"/>
      <c r="B433" s="253"/>
      <c r="C433" s="254"/>
      <c r="D433" s="239" t="s">
        <v>172</v>
      </c>
      <c r="E433" s="254"/>
      <c r="F433" s="256" t="s">
        <v>564</v>
      </c>
      <c r="G433" s="254"/>
      <c r="H433" s="257">
        <v>11</v>
      </c>
      <c r="I433" s="258"/>
      <c r="J433" s="254"/>
      <c r="K433" s="254"/>
      <c r="L433" s="259"/>
      <c r="M433" s="260"/>
      <c r="N433" s="261"/>
      <c r="O433" s="261"/>
      <c r="P433" s="261"/>
      <c r="Q433" s="261"/>
      <c r="R433" s="261"/>
      <c r="S433" s="261"/>
      <c r="T433" s="26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3" t="s">
        <v>172</v>
      </c>
      <c r="AU433" s="263" t="s">
        <v>80</v>
      </c>
      <c r="AV433" s="14" t="s">
        <v>80</v>
      </c>
      <c r="AW433" s="14" t="s">
        <v>4</v>
      </c>
      <c r="AX433" s="14" t="s">
        <v>78</v>
      </c>
      <c r="AY433" s="263" t="s">
        <v>161</v>
      </c>
    </row>
    <row r="434" s="2" customFormat="1" ht="21.75" customHeight="1">
      <c r="A434" s="38"/>
      <c r="B434" s="39"/>
      <c r="C434" s="226" t="s">
        <v>565</v>
      </c>
      <c r="D434" s="226" t="s">
        <v>163</v>
      </c>
      <c r="E434" s="227" t="s">
        <v>566</v>
      </c>
      <c r="F434" s="228" t="s">
        <v>567</v>
      </c>
      <c r="G434" s="229" t="s">
        <v>201</v>
      </c>
      <c r="H434" s="230">
        <v>331</v>
      </c>
      <c r="I434" s="231"/>
      <c r="J434" s="232">
        <f>ROUND(I434*H434,2)</f>
        <v>0</v>
      </c>
      <c r="K434" s="228" t="s">
        <v>167</v>
      </c>
      <c r="L434" s="44"/>
      <c r="M434" s="233" t="s">
        <v>19</v>
      </c>
      <c r="N434" s="234" t="s">
        <v>42</v>
      </c>
      <c r="O434" s="84"/>
      <c r="P434" s="235">
        <f>O434*H434</f>
        <v>0</v>
      </c>
      <c r="Q434" s="235">
        <v>1.995E-06</v>
      </c>
      <c r="R434" s="235">
        <f>Q434*H434</f>
        <v>0.00066034500000000001</v>
      </c>
      <c r="S434" s="235">
        <v>0</v>
      </c>
      <c r="T434" s="23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7" t="s">
        <v>168</v>
      </c>
      <c r="AT434" s="237" t="s">
        <v>163</v>
      </c>
      <c r="AU434" s="237" t="s">
        <v>80</v>
      </c>
      <c r="AY434" s="17" t="s">
        <v>161</v>
      </c>
      <c r="BE434" s="238">
        <f>IF(N434="základní",J434,0)</f>
        <v>0</v>
      </c>
      <c r="BF434" s="238">
        <f>IF(N434="snížená",J434,0)</f>
        <v>0</v>
      </c>
      <c r="BG434" s="238">
        <f>IF(N434="zákl. přenesená",J434,0)</f>
        <v>0</v>
      </c>
      <c r="BH434" s="238">
        <f>IF(N434="sníž. přenesená",J434,0)</f>
        <v>0</v>
      </c>
      <c r="BI434" s="238">
        <f>IF(N434="nulová",J434,0)</f>
        <v>0</v>
      </c>
      <c r="BJ434" s="17" t="s">
        <v>78</v>
      </c>
      <c r="BK434" s="238">
        <f>ROUND(I434*H434,2)</f>
        <v>0</v>
      </c>
      <c r="BL434" s="17" t="s">
        <v>168</v>
      </c>
      <c r="BM434" s="237" t="s">
        <v>568</v>
      </c>
    </row>
    <row r="435" s="14" customFormat="1">
      <c r="A435" s="14"/>
      <c r="B435" s="253"/>
      <c r="C435" s="254"/>
      <c r="D435" s="239" t="s">
        <v>172</v>
      </c>
      <c r="E435" s="255" t="s">
        <v>19</v>
      </c>
      <c r="F435" s="256" t="s">
        <v>569</v>
      </c>
      <c r="G435" s="254"/>
      <c r="H435" s="257">
        <v>331</v>
      </c>
      <c r="I435" s="258"/>
      <c r="J435" s="254"/>
      <c r="K435" s="254"/>
      <c r="L435" s="259"/>
      <c r="M435" s="260"/>
      <c r="N435" s="261"/>
      <c r="O435" s="261"/>
      <c r="P435" s="261"/>
      <c r="Q435" s="261"/>
      <c r="R435" s="261"/>
      <c r="S435" s="261"/>
      <c r="T435" s="26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3" t="s">
        <v>172</v>
      </c>
      <c r="AU435" s="263" t="s">
        <v>80</v>
      </c>
      <c r="AV435" s="14" t="s">
        <v>80</v>
      </c>
      <c r="AW435" s="14" t="s">
        <v>33</v>
      </c>
      <c r="AX435" s="14" t="s">
        <v>78</v>
      </c>
      <c r="AY435" s="263" t="s">
        <v>161</v>
      </c>
    </row>
    <row r="436" s="2" customFormat="1" ht="33" customHeight="1">
      <c r="A436" s="38"/>
      <c r="B436" s="39"/>
      <c r="C436" s="226" t="s">
        <v>570</v>
      </c>
      <c r="D436" s="226" t="s">
        <v>163</v>
      </c>
      <c r="E436" s="227" t="s">
        <v>571</v>
      </c>
      <c r="F436" s="228" t="s">
        <v>572</v>
      </c>
      <c r="G436" s="229" t="s">
        <v>166</v>
      </c>
      <c r="H436" s="230">
        <v>165.5</v>
      </c>
      <c r="I436" s="231"/>
      <c r="J436" s="232">
        <f>ROUND(I436*H436,2)</f>
        <v>0</v>
      </c>
      <c r="K436" s="228" t="s">
        <v>167</v>
      </c>
      <c r="L436" s="44"/>
      <c r="M436" s="233" t="s">
        <v>19</v>
      </c>
      <c r="N436" s="234" t="s">
        <v>42</v>
      </c>
      <c r="O436" s="84"/>
      <c r="P436" s="235">
        <f>O436*H436</f>
        <v>0</v>
      </c>
      <c r="Q436" s="235">
        <v>0</v>
      </c>
      <c r="R436" s="235">
        <f>Q436*H436</f>
        <v>0</v>
      </c>
      <c r="S436" s="235">
        <v>0</v>
      </c>
      <c r="T436" s="23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37" t="s">
        <v>168</v>
      </c>
      <c r="AT436" s="237" t="s">
        <v>163</v>
      </c>
      <c r="AU436" s="237" t="s">
        <v>80</v>
      </c>
      <c r="AY436" s="17" t="s">
        <v>161</v>
      </c>
      <c r="BE436" s="238">
        <f>IF(N436="základní",J436,0)</f>
        <v>0</v>
      </c>
      <c r="BF436" s="238">
        <f>IF(N436="snížená",J436,0)</f>
        <v>0</v>
      </c>
      <c r="BG436" s="238">
        <f>IF(N436="zákl. přenesená",J436,0)</f>
        <v>0</v>
      </c>
      <c r="BH436" s="238">
        <f>IF(N436="sníž. přenesená",J436,0)</f>
        <v>0</v>
      </c>
      <c r="BI436" s="238">
        <f>IF(N436="nulová",J436,0)</f>
        <v>0</v>
      </c>
      <c r="BJ436" s="17" t="s">
        <v>78</v>
      </c>
      <c r="BK436" s="238">
        <f>ROUND(I436*H436,2)</f>
        <v>0</v>
      </c>
      <c r="BL436" s="17" t="s">
        <v>168</v>
      </c>
      <c r="BM436" s="237" t="s">
        <v>573</v>
      </c>
    </row>
    <row r="437" s="14" customFormat="1">
      <c r="A437" s="14"/>
      <c r="B437" s="253"/>
      <c r="C437" s="254"/>
      <c r="D437" s="239" t="s">
        <v>172</v>
      </c>
      <c r="E437" s="255" t="s">
        <v>19</v>
      </c>
      <c r="F437" s="256" t="s">
        <v>574</v>
      </c>
      <c r="G437" s="254"/>
      <c r="H437" s="257">
        <v>165.5</v>
      </c>
      <c r="I437" s="258"/>
      <c r="J437" s="254"/>
      <c r="K437" s="254"/>
      <c r="L437" s="259"/>
      <c r="M437" s="260"/>
      <c r="N437" s="261"/>
      <c r="O437" s="261"/>
      <c r="P437" s="261"/>
      <c r="Q437" s="261"/>
      <c r="R437" s="261"/>
      <c r="S437" s="261"/>
      <c r="T437" s="26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3" t="s">
        <v>172</v>
      </c>
      <c r="AU437" s="263" t="s">
        <v>80</v>
      </c>
      <c r="AV437" s="14" t="s">
        <v>80</v>
      </c>
      <c r="AW437" s="14" t="s">
        <v>33</v>
      </c>
      <c r="AX437" s="14" t="s">
        <v>78</v>
      </c>
      <c r="AY437" s="263" t="s">
        <v>161</v>
      </c>
    </row>
    <row r="438" s="2" customFormat="1" ht="16.5" customHeight="1">
      <c r="A438" s="38"/>
      <c r="B438" s="39"/>
      <c r="C438" s="275" t="s">
        <v>575</v>
      </c>
      <c r="D438" s="275" t="s">
        <v>305</v>
      </c>
      <c r="E438" s="276" t="s">
        <v>576</v>
      </c>
      <c r="F438" s="277" t="s">
        <v>577</v>
      </c>
      <c r="G438" s="278" t="s">
        <v>287</v>
      </c>
      <c r="H438" s="279">
        <v>1.655</v>
      </c>
      <c r="I438" s="280"/>
      <c r="J438" s="281">
        <f>ROUND(I438*H438,2)</f>
        <v>0</v>
      </c>
      <c r="K438" s="277" t="s">
        <v>167</v>
      </c>
      <c r="L438" s="282"/>
      <c r="M438" s="283" t="s">
        <v>19</v>
      </c>
      <c r="N438" s="284" t="s">
        <v>42</v>
      </c>
      <c r="O438" s="84"/>
      <c r="P438" s="235">
        <f>O438*H438</f>
        <v>0</v>
      </c>
      <c r="Q438" s="235">
        <v>1</v>
      </c>
      <c r="R438" s="235">
        <f>Q438*H438</f>
        <v>1.655</v>
      </c>
      <c r="S438" s="235">
        <v>0</v>
      </c>
      <c r="T438" s="23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7" t="s">
        <v>213</v>
      </c>
      <c r="AT438" s="237" t="s">
        <v>305</v>
      </c>
      <c r="AU438" s="237" t="s">
        <v>80</v>
      </c>
      <c r="AY438" s="17" t="s">
        <v>161</v>
      </c>
      <c r="BE438" s="238">
        <f>IF(N438="základní",J438,0)</f>
        <v>0</v>
      </c>
      <c r="BF438" s="238">
        <f>IF(N438="snížená",J438,0)</f>
        <v>0</v>
      </c>
      <c r="BG438" s="238">
        <f>IF(N438="zákl. přenesená",J438,0)</f>
        <v>0</v>
      </c>
      <c r="BH438" s="238">
        <f>IF(N438="sníž. přenesená",J438,0)</f>
        <v>0</v>
      </c>
      <c r="BI438" s="238">
        <f>IF(N438="nulová",J438,0)</f>
        <v>0</v>
      </c>
      <c r="BJ438" s="17" t="s">
        <v>78</v>
      </c>
      <c r="BK438" s="238">
        <f>ROUND(I438*H438,2)</f>
        <v>0</v>
      </c>
      <c r="BL438" s="17" t="s">
        <v>168</v>
      </c>
      <c r="BM438" s="237" t="s">
        <v>578</v>
      </c>
    </row>
    <row r="439" s="2" customFormat="1">
      <c r="A439" s="38"/>
      <c r="B439" s="39"/>
      <c r="C439" s="40"/>
      <c r="D439" s="239" t="s">
        <v>170</v>
      </c>
      <c r="E439" s="40"/>
      <c r="F439" s="240" t="s">
        <v>579</v>
      </c>
      <c r="G439" s="40"/>
      <c r="H439" s="40"/>
      <c r="I439" s="146"/>
      <c r="J439" s="40"/>
      <c r="K439" s="40"/>
      <c r="L439" s="44"/>
      <c r="M439" s="241"/>
      <c r="N439" s="242"/>
      <c r="O439" s="84"/>
      <c r="P439" s="84"/>
      <c r="Q439" s="84"/>
      <c r="R439" s="84"/>
      <c r="S439" s="84"/>
      <c r="T439" s="85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170</v>
      </c>
      <c r="AU439" s="17" t="s">
        <v>80</v>
      </c>
    </row>
    <row r="440" s="14" customFormat="1">
      <c r="A440" s="14"/>
      <c r="B440" s="253"/>
      <c r="C440" s="254"/>
      <c r="D440" s="239" t="s">
        <v>172</v>
      </c>
      <c r="E440" s="255" t="s">
        <v>19</v>
      </c>
      <c r="F440" s="256" t="s">
        <v>580</v>
      </c>
      <c r="G440" s="254"/>
      <c r="H440" s="257">
        <v>1.655</v>
      </c>
      <c r="I440" s="258"/>
      <c r="J440" s="254"/>
      <c r="K440" s="254"/>
      <c r="L440" s="259"/>
      <c r="M440" s="260"/>
      <c r="N440" s="261"/>
      <c r="O440" s="261"/>
      <c r="P440" s="261"/>
      <c r="Q440" s="261"/>
      <c r="R440" s="261"/>
      <c r="S440" s="261"/>
      <c r="T440" s="26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3" t="s">
        <v>172</v>
      </c>
      <c r="AU440" s="263" t="s">
        <v>80</v>
      </c>
      <c r="AV440" s="14" t="s">
        <v>80</v>
      </c>
      <c r="AW440" s="14" t="s">
        <v>33</v>
      </c>
      <c r="AX440" s="14" t="s">
        <v>78</v>
      </c>
      <c r="AY440" s="263" t="s">
        <v>161</v>
      </c>
    </row>
    <row r="441" s="2" customFormat="1" ht="21.75" customHeight="1">
      <c r="A441" s="38"/>
      <c r="B441" s="39"/>
      <c r="C441" s="226" t="s">
        <v>581</v>
      </c>
      <c r="D441" s="226" t="s">
        <v>163</v>
      </c>
      <c r="E441" s="227" t="s">
        <v>582</v>
      </c>
      <c r="F441" s="228" t="s">
        <v>583</v>
      </c>
      <c r="G441" s="229" t="s">
        <v>511</v>
      </c>
      <c r="H441" s="230">
        <v>7</v>
      </c>
      <c r="I441" s="231"/>
      <c r="J441" s="232">
        <f>ROUND(I441*H441,2)</f>
        <v>0</v>
      </c>
      <c r="K441" s="228" t="s">
        <v>167</v>
      </c>
      <c r="L441" s="44"/>
      <c r="M441" s="233" t="s">
        <v>19</v>
      </c>
      <c r="N441" s="234" t="s">
        <v>42</v>
      </c>
      <c r="O441" s="84"/>
      <c r="P441" s="235">
        <f>O441*H441</f>
        <v>0</v>
      </c>
      <c r="Q441" s="235">
        <v>0</v>
      </c>
      <c r="R441" s="235">
        <f>Q441*H441</f>
        <v>0</v>
      </c>
      <c r="S441" s="235">
        <v>0</v>
      </c>
      <c r="T441" s="23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7" t="s">
        <v>168</v>
      </c>
      <c r="AT441" s="237" t="s">
        <v>163</v>
      </c>
      <c r="AU441" s="237" t="s">
        <v>80</v>
      </c>
      <c r="AY441" s="17" t="s">
        <v>161</v>
      </c>
      <c r="BE441" s="238">
        <f>IF(N441="základní",J441,0)</f>
        <v>0</v>
      </c>
      <c r="BF441" s="238">
        <f>IF(N441="snížená",J441,0)</f>
        <v>0</v>
      </c>
      <c r="BG441" s="238">
        <f>IF(N441="zákl. přenesená",J441,0)</f>
        <v>0</v>
      </c>
      <c r="BH441" s="238">
        <f>IF(N441="sníž. přenesená",J441,0)</f>
        <v>0</v>
      </c>
      <c r="BI441" s="238">
        <f>IF(N441="nulová",J441,0)</f>
        <v>0</v>
      </c>
      <c r="BJ441" s="17" t="s">
        <v>78</v>
      </c>
      <c r="BK441" s="238">
        <f>ROUND(I441*H441,2)</f>
        <v>0</v>
      </c>
      <c r="BL441" s="17" t="s">
        <v>168</v>
      </c>
      <c r="BM441" s="237" t="s">
        <v>584</v>
      </c>
    </row>
    <row r="442" s="13" customFormat="1">
      <c r="A442" s="13"/>
      <c r="B442" s="243"/>
      <c r="C442" s="244"/>
      <c r="D442" s="239" t="s">
        <v>172</v>
      </c>
      <c r="E442" s="245" t="s">
        <v>19</v>
      </c>
      <c r="F442" s="246" t="s">
        <v>585</v>
      </c>
      <c r="G442" s="244"/>
      <c r="H442" s="245" t="s">
        <v>19</v>
      </c>
      <c r="I442" s="247"/>
      <c r="J442" s="244"/>
      <c r="K442" s="244"/>
      <c r="L442" s="248"/>
      <c r="M442" s="249"/>
      <c r="N442" s="250"/>
      <c r="O442" s="250"/>
      <c r="P442" s="250"/>
      <c r="Q442" s="250"/>
      <c r="R442" s="250"/>
      <c r="S442" s="250"/>
      <c r="T442" s="25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2" t="s">
        <v>172</v>
      </c>
      <c r="AU442" s="252" t="s">
        <v>80</v>
      </c>
      <c r="AV442" s="13" t="s">
        <v>78</v>
      </c>
      <c r="AW442" s="13" t="s">
        <v>33</v>
      </c>
      <c r="AX442" s="13" t="s">
        <v>71</v>
      </c>
      <c r="AY442" s="252" t="s">
        <v>161</v>
      </c>
    </row>
    <row r="443" s="14" customFormat="1">
      <c r="A443" s="14"/>
      <c r="B443" s="253"/>
      <c r="C443" s="254"/>
      <c r="D443" s="239" t="s">
        <v>172</v>
      </c>
      <c r="E443" s="255" t="s">
        <v>19</v>
      </c>
      <c r="F443" s="256" t="s">
        <v>198</v>
      </c>
      <c r="G443" s="254"/>
      <c r="H443" s="257">
        <v>6</v>
      </c>
      <c r="I443" s="258"/>
      <c r="J443" s="254"/>
      <c r="K443" s="254"/>
      <c r="L443" s="259"/>
      <c r="M443" s="260"/>
      <c r="N443" s="261"/>
      <c r="O443" s="261"/>
      <c r="P443" s="261"/>
      <c r="Q443" s="261"/>
      <c r="R443" s="261"/>
      <c r="S443" s="261"/>
      <c r="T443" s="26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3" t="s">
        <v>172</v>
      </c>
      <c r="AU443" s="263" t="s">
        <v>80</v>
      </c>
      <c r="AV443" s="14" t="s">
        <v>80</v>
      </c>
      <c r="AW443" s="14" t="s">
        <v>33</v>
      </c>
      <c r="AX443" s="14" t="s">
        <v>71</v>
      </c>
      <c r="AY443" s="263" t="s">
        <v>161</v>
      </c>
    </row>
    <row r="444" s="13" customFormat="1">
      <c r="A444" s="13"/>
      <c r="B444" s="243"/>
      <c r="C444" s="244"/>
      <c r="D444" s="239" t="s">
        <v>172</v>
      </c>
      <c r="E444" s="245" t="s">
        <v>19</v>
      </c>
      <c r="F444" s="246" t="s">
        <v>236</v>
      </c>
      <c r="G444" s="244"/>
      <c r="H444" s="245" t="s">
        <v>19</v>
      </c>
      <c r="I444" s="247"/>
      <c r="J444" s="244"/>
      <c r="K444" s="244"/>
      <c r="L444" s="248"/>
      <c r="M444" s="249"/>
      <c r="N444" s="250"/>
      <c r="O444" s="250"/>
      <c r="P444" s="250"/>
      <c r="Q444" s="250"/>
      <c r="R444" s="250"/>
      <c r="S444" s="250"/>
      <c r="T444" s="25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2" t="s">
        <v>172</v>
      </c>
      <c r="AU444" s="252" t="s">
        <v>80</v>
      </c>
      <c r="AV444" s="13" t="s">
        <v>78</v>
      </c>
      <c r="AW444" s="13" t="s">
        <v>33</v>
      </c>
      <c r="AX444" s="13" t="s">
        <v>71</v>
      </c>
      <c r="AY444" s="252" t="s">
        <v>161</v>
      </c>
    </row>
    <row r="445" s="14" customFormat="1">
      <c r="A445" s="14"/>
      <c r="B445" s="253"/>
      <c r="C445" s="254"/>
      <c r="D445" s="239" t="s">
        <v>172</v>
      </c>
      <c r="E445" s="255" t="s">
        <v>19</v>
      </c>
      <c r="F445" s="256" t="s">
        <v>78</v>
      </c>
      <c r="G445" s="254"/>
      <c r="H445" s="257">
        <v>1</v>
      </c>
      <c r="I445" s="258"/>
      <c r="J445" s="254"/>
      <c r="K445" s="254"/>
      <c r="L445" s="259"/>
      <c r="M445" s="260"/>
      <c r="N445" s="261"/>
      <c r="O445" s="261"/>
      <c r="P445" s="261"/>
      <c r="Q445" s="261"/>
      <c r="R445" s="261"/>
      <c r="S445" s="261"/>
      <c r="T445" s="26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3" t="s">
        <v>172</v>
      </c>
      <c r="AU445" s="263" t="s">
        <v>80</v>
      </c>
      <c r="AV445" s="14" t="s">
        <v>80</v>
      </c>
      <c r="AW445" s="14" t="s">
        <v>33</v>
      </c>
      <c r="AX445" s="14" t="s">
        <v>71</v>
      </c>
      <c r="AY445" s="263" t="s">
        <v>161</v>
      </c>
    </row>
    <row r="446" s="15" customFormat="1">
      <c r="A446" s="15"/>
      <c r="B446" s="264"/>
      <c r="C446" s="265"/>
      <c r="D446" s="239" t="s">
        <v>172</v>
      </c>
      <c r="E446" s="266" t="s">
        <v>19</v>
      </c>
      <c r="F446" s="267" t="s">
        <v>177</v>
      </c>
      <c r="G446" s="265"/>
      <c r="H446" s="268">
        <v>7</v>
      </c>
      <c r="I446" s="269"/>
      <c r="J446" s="265"/>
      <c r="K446" s="265"/>
      <c r="L446" s="270"/>
      <c r="M446" s="271"/>
      <c r="N446" s="272"/>
      <c r="O446" s="272"/>
      <c r="P446" s="272"/>
      <c r="Q446" s="272"/>
      <c r="R446" s="272"/>
      <c r="S446" s="272"/>
      <c r="T446" s="273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4" t="s">
        <v>172</v>
      </c>
      <c r="AU446" s="274" t="s">
        <v>80</v>
      </c>
      <c r="AV446" s="15" t="s">
        <v>168</v>
      </c>
      <c r="AW446" s="15" t="s">
        <v>33</v>
      </c>
      <c r="AX446" s="15" t="s">
        <v>78</v>
      </c>
      <c r="AY446" s="274" t="s">
        <v>161</v>
      </c>
    </row>
    <row r="447" s="2" customFormat="1" ht="16.5" customHeight="1">
      <c r="A447" s="38"/>
      <c r="B447" s="39"/>
      <c r="C447" s="275" t="s">
        <v>586</v>
      </c>
      <c r="D447" s="275" t="s">
        <v>305</v>
      </c>
      <c r="E447" s="276" t="s">
        <v>587</v>
      </c>
      <c r="F447" s="277" t="s">
        <v>588</v>
      </c>
      <c r="G447" s="278" t="s">
        <v>511</v>
      </c>
      <c r="H447" s="279">
        <v>6</v>
      </c>
      <c r="I447" s="280"/>
      <c r="J447" s="281">
        <f>ROUND(I447*H447,2)</f>
        <v>0</v>
      </c>
      <c r="K447" s="277" t="s">
        <v>431</v>
      </c>
      <c r="L447" s="282"/>
      <c r="M447" s="283" t="s">
        <v>19</v>
      </c>
      <c r="N447" s="284" t="s">
        <v>42</v>
      </c>
      <c r="O447" s="84"/>
      <c r="P447" s="235">
        <f>O447*H447</f>
        <v>0</v>
      </c>
      <c r="Q447" s="235">
        <v>0.14000000000000001</v>
      </c>
      <c r="R447" s="235">
        <f>Q447*H447</f>
        <v>0.84000000000000008</v>
      </c>
      <c r="S447" s="235">
        <v>0</v>
      </c>
      <c r="T447" s="236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37" t="s">
        <v>213</v>
      </c>
      <c r="AT447" s="237" t="s">
        <v>305</v>
      </c>
      <c r="AU447" s="237" t="s">
        <v>80</v>
      </c>
      <c r="AY447" s="17" t="s">
        <v>161</v>
      </c>
      <c r="BE447" s="238">
        <f>IF(N447="základní",J447,0)</f>
        <v>0</v>
      </c>
      <c r="BF447" s="238">
        <f>IF(N447="snížená",J447,0)</f>
        <v>0</v>
      </c>
      <c r="BG447" s="238">
        <f>IF(N447="zákl. přenesená",J447,0)</f>
        <v>0</v>
      </c>
      <c r="BH447" s="238">
        <f>IF(N447="sníž. přenesená",J447,0)</f>
        <v>0</v>
      </c>
      <c r="BI447" s="238">
        <f>IF(N447="nulová",J447,0)</f>
        <v>0</v>
      </c>
      <c r="BJ447" s="17" t="s">
        <v>78</v>
      </c>
      <c r="BK447" s="238">
        <f>ROUND(I447*H447,2)</f>
        <v>0</v>
      </c>
      <c r="BL447" s="17" t="s">
        <v>168</v>
      </c>
      <c r="BM447" s="237" t="s">
        <v>589</v>
      </c>
    </row>
    <row r="448" s="2" customFormat="1" ht="16.5" customHeight="1">
      <c r="A448" s="38"/>
      <c r="B448" s="39"/>
      <c r="C448" s="275" t="s">
        <v>590</v>
      </c>
      <c r="D448" s="275" t="s">
        <v>305</v>
      </c>
      <c r="E448" s="276" t="s">
        <v>591</v>
      </c>
      <c r="F448" s="277" t="s">
        <v>592</v>
      </c>
      <c r="G448" s="278" t="s">
        <v>511</v>
      </c>
      <c r="H448" s="279">
        <v>1</v>
      </c>
      <c r="I448" s="280"/>
      <c r="J448" s="281">
        <f>ROUND(I448*H448,2)</f>
        <v>0</v>
      </c>
      <c r="K448" s="277" t="s">
        <v>593</v>
      </c>
      <c r="L448" s="282"/>
      <c r="M448" s="283" t="s">
        <v>19</v>
      </c>
      <c r="N448" s="284" t="s">
        <v>42</v>
      </c>
      <c r="O448" s="84"/>
      <c r="P448" s="235">
        <f>O448*H448</f>
        <v>0</v>
      </c>
      <c r="Q448" s="235">
        <v>0.14000000000000001</v>
      </c>
      <c r="R448" s="235">
        <f>Q448*H448</f>
        <v>0.14000000000000001</v>
      </c>
      <c r="S448" s="235">
        <v>0</v>
      </c>
      <c r="T448" s="236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37" t="s">
        <v>213</v>
      </c>
      <c r="AT448" s="237" t="s">
        <v>305</v>
      </c>
      <c r="AU448" s="237" t="s">
        <v>80</v>
      </c>
      <c r="AY448" s="17" t="s">
        <v>161</v>
      </c>
      <c r="BE448" s="238">
        <f>IF(N448="základní",J448,0)</f>
        <v>0</v>
      </c>
      <c r="BF448" s="238">
        <f>IF(N448="snížená",J448,0)</f>
        <v>0</v>
      </c>
      <c r="BG448" s="238">
        <f>IF(N448="zákl. přenesená",J448,0)</f>
        <v>0</v>
      </c>
      <c r="BH448" s="238">
        <f>IF(N448="sníž. přenesená",J448,0)</f>
        <v>0</v>
      </c>
      <c r="BI448" s="238">
        <f>IF(N448="nulová",J448,0)</f>
        <v>0</v>
      </c>
      <c r="BJ448" s="17" t="s">
        <v>78</v>
      </c>
      <c r="BK448" s="238">
        <f>ROUND(I448*H448,2)</f>
        <v>0</v>
      </c>
      <c r="BL448" s="17" t="s">
        <v>168</v>
      </c>
      <c r="BM448" s="237" t="s">
        <v>594</v>
      </c>
    </row>
    <row r="449" s="2" customFormat="1" ht="16.5" customHeight="1">
      <c r="A449" s="38"/>
      <c r="B449" s="39"/>
      <c r="C449" s="226" t="s">
        <v>595</v>
      </c>
      <c r="D449" s="226" t="s">
        <v>163</v>
      </c>
      <c r="E449" s="227" t="s">
        <v>596</v>
      </c>
      <c r="F449" s="228" t="s">
        <v>597</v>
      </c>
      <c r="G449" s="229" t="s">
        <v>511</v>
      </c>
      <c r="H449" s="230">
        <v>5</v>
      </c>
      <c r="I449" s="231"/>
      <c r="J449" s="232">
        <f>ROUND(I449*H449,2)</f>
        <v>0</v>
      </c>
      <c r="K449" s="228" t="s">
        <v>167</v>
      </c>
      <c r="L449" s="44"/>
      <c r="M449" s="233" t="s">
        <v>19</v>
      </c>
      <c r="N449" s="234" t="s">
        <v>42</v>
      </c>
      <c r="O449" s="84"/>
      <c r="P449" s="235">
        <f>O449*H449</f>
        <v>0</v>
      </c>
      <c r="Q449" s="235">
        <v>0.072870000000000004</v>
      </c>
      <c r="R449" s="235">
        <f>Q449*H449</f>
        <v>0.36435000000000001</v>
      </c>
      <c r="S449" s="235">
        <v>0</v>
      </c>
      <c r="T449" s="236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7" t="s">
        <v>168</v>
      </c>
      <c r="AT449" s="237" t="s">
        <v>163</v>
      </c>
      <c r="AU449" s="237" t="s">
        <v>80</v>
      </c>
      <c r="AY449" s="17" t="s">
        <v>161</v>
      </c>
      <c r="BE449" s="238">
        <f>IF(N449="základní",J449,0)</f>
        <v>0</v>
      </c>
      <c r="BF449" s="238">
        <f>IF(N449="snížená",J449,0)</f>
        <v>0</v>
      </c>
      <c r="BG449" s="238">
        <f>IF(N449="zákl. přenesená",J449,0)</f>
        <v>0</v>
      </c>
      <c r="BH449" s="238">
        <f>IF(N449="sníž. přenesená",J449,0)</f>
        <v>0</v>
      </c>
      <c r="BI449" s="238">
        <f>IF(N449="nulová",J449,0)</f>
        <v>0</v>
      </c>
      <c r="BJ449" s="17" t="s">
        <v>78</v>
      </c>
      <c r="BK449" s="238">
        <f>ROUND(I449*H449,2)</f>
        <v>0</v>
      </c>
      <c r="BL449" s="17" t="s">
        <v>168</v>
      </c>
      <c r="BM449" s="237" t="s">
        <v>598</v>
      </c>
    </row>
    <row r="450" s="2" customFormat="1" ht="21.75" customHeight="1">
      <c r="A450" s="38"/>
      <c r="B450" s="39"/>
      <c r="C450" s="275" t="s">
        <v>599</v>
      </c>
      <c r="D450" s="275" t="s">
        <v>305</v>
      </c>
      <c r="E450" s="276" t="s">
        <v>600</v>
      </c>
      <c r="F450" s="277" t="s">
        <v>601</v>
      </c>
      <c r="G450" s="278" t="s">
        <v>511</v>
      </c>
      <c r="H450" s="279">
        <v>5</v>
      </c>
      <c r="I450" s="280"/>
      <c r="J450" s="281">
        <f>ROUND(I450*H450,2)</f>
        <v>0</v>
      </c>
      <c r="K450" s="277" t="s">
        <v>431</v>
      </c>
      <c r="L450" s="282"/>
      <c r="M450" s="283" t="s">
        <v>19</v>
      </c>
      <c r="N450" s="284" t="s">
        <v>42</v>
      </c>
      <c r="O450" s="84"/>
      <c r="P450" s="235">
        <f>O450*H450</f>
        <v>0</v>
      </c>
      <c r="Q450" s="235">
        <v>0.01</v>
      </c>
      <c r="R450" s="235">
        <f>Q450*H450</f>
        <v>0.050000000000000003</v>
      </c>
      <c r="S450" s="235">
        <v>0</v>
      </c>
      <c r="T450" s="236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37" t="s">
        <v>213</v>
      </c>
      <c r="AT450" s="237" t="s">
        <v>305</v>
      </c>
      <c r="AU450" s="237" t="s">
        <v>80</v>
      </c>
      <c r="AY450" s="17" t="s">
        <v>161</v>
      </c>
      <c r="BE450" s="238">
        <f>IF(N450="základní",J450,0)</f>
        <v>0</v>
      </c>
      <c r="BF450" s="238">
        <f>IF(N450="snížená",J450,0)</f>
        <v>0</v>
      </c>
      <c r="BG450" s="238">
        <f>IF(N450="zákl. přenesená",J450,0)</f>
        <v>0</v>
      </c>
      <c r="BH450" s="238">
        <f>IF(N450="sníž. přenesená",J450,0)</f>
        <v>0</v>
      </c>
      <c r="BI450" s="238">
        <f>IF(N450="nulová",J450,0)</f>
        <v>0</v>
      </c>
      <c r="BJ450" s="17" t="s">
        <v>78</v>
      </c>
      <c r="BK450" s="238">
        <f>ROUND(I450*H450,2)</f>
        <v>0</v>
      </c>
      <c r="BL450" s="17" t="s">
        <v>168</v>
      </c>
      <c r="BM450" s="237" t="s">
        <v>602</v>
      </c>
    </row>
    <row r="451" s="2" customFormat="1" ht="21.75" customHeight="1">
      <c r="A451" s="38"/>
      <c r="B451" s="39"/>
      <c r="C451" s="226" t="s">
        <v>603</v>
      </c>
      <c r="D451" s="226" t="s">
        <v>163</v>
      </c>
      <c r="E451" s="227" t="s">
        <v>604</v>
      </c>
      <c r="F451" s="228" t="s">
        <v>605</v>
      </c>
      <c r="G451" s="229" t="s">
        <v>511</v>
      </c>
      <c r="H451" s="230">
        <v>3</v>
      </c>
      <c r="I451" s="231"/>
      <c r="J451" s="232">
        <f>ROUND(I451*H451,2)</f>
        <v>0</v>
      </c>
      <c r="K451" s="228" t="s">
        <v>167</v>
      </c>
      <c r="L451" s="44"/>
      <c r="M451" s="233" t="s">
        <v>19</v>
      </c>
      <c r="N451" s="234" t="s">
        <v>42</v>
      </c>
      <c r="O451" s="84"/>
      <c r="P451" s="235">
        <f>O451*H451</f>
        <v>0</v>
      </c>
      <c r="Q451" s="235">
        <v>0.001202112</v>
      </c>
      <c r="R451" s="235">
        <f>Q451*H451</f>
        <v>0.0036063359999999999</v>
      </c>
      <c r="S451" s="235">
        <v>0</v>
      </c>
      <c r="T451" s="23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37" t="s">
        <v>168</v>
      </c>
      <c r="AT451" s="237" t="s">
        <v>163</v>
      </c>
      <c r="AU451" s="237" t="s">
        <v>80</v>
      </c>
      <c r="AY451" s="17" t="s">
        <v>161</v>
      </c>
      <c r="BE451" s="238">
        <f>IF(N451="základní",J451,0)</f>
        <v>0</v>
      </c>
      <c r="BF451" s="238">
        <f>IF(N451="snížená",J451,0)</f>
        <v>0</v>
      </c>
      <c r="BG451" s="238">
        <f>IF(N451="zákl. přenesená",J451,0)</f>
        <v>0</v>
      </c>
      <c r="BH451" s="238">
        <f>IF(N451="sníž. přenesená",J451,0)</f>
        <v>0</v>
      </c>
      <c r="BI451" s="238">
        <f>IF(N451="nulová",J451,0)</f>
        <v>0</v>
      </c>
      <c r="BJ451" s="17" t="s">
        <v>78</v>
      </c>
      <c r="BK451" s="238">
        <f>ROUND(I451*H451,2)</f>
        <v>0</v>
      </c>
      <c r="BL451" s="17" t="s">
        <v>168</v>
      </c>
      <c r="BM451" s="237" t="s">
        <v>606</v>
      </c>
    </row>
    <row r="452" s="2" customFormat="1" ht="21.75" customHeight="1">
      <c r="A452" s="38"/>
      <c r="B452" s="39"/>
      <c r="C452" s="275" t="s">
        <v>607</v>
      </c>
      <c r="D452" s="275" t="s">
        <v>305</v>
      </c>
      <c r="E452" s="276" t="s">
        <v>608</v>
      </c>
      <c r="F452" s="277" t="s">
        <v>609</v>
      </c>
      <c r="G452" s="278" t="s">
        <v>511</v>
      </c>
      <c r="H452" s="279">
        <v>3</v>
      </c>
      <c r="I452" s="280"/>
      <c r="J452" s="281">
        <f>ROUND(I452*H452,2)</f>
        <v>0</v>
      </c>
      <c r="K452" s="277" t="s">
        <v>431</v>
      </c>
      <c r="L452" s="282"/>
      <c r="M452" s="283" t="s">
        <v>19</v>
      </c>
      <c r="N452" s="284" t="s">
        <v>42</v>
      </c>
      <c r="O452" s="84"/>
      <c r="P452" s="235">
        <f>O452*H452</f>
        <v>0</v>
      </c>
      <c r="Q452" s="235">
        <v>0.02</v>
      </c>
      <c r="R452" s="235">
        <f>Q452*H452</f>
        <v>0.059999999999999998</v>
      </c>
      <c r="S452" s="235">
        <v>0</v>
      </c>
      <c r="T452" s="236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7" t="s">
        <v>213</v>
      </c>
      <c r="AT452" s="237" t="s">
        <v>305</v>
      </c>
      <c r="AU452" s="237" t="s">
        <v>80</v>
      </c>
      <c r="AY452" s="17" t="s">
        <v>161</v>
      </c>
      <c r="BE452" s="238">
        <f>IF(N452="základní",J452,0)</f>
        <v>0</v>
      </c>
      <c r="BF452" s="238">
        <f>IF(N452="snížená",J452,0)</f>
        <v>0</v>
      </c>
      <c r="BG452" s="238">
        <f>IF(N452="zákl. přenesená",J452,0)</f>
        <v>0</v>
      </c>
      <c r="BH452" s="238">
        <f>IF(N452="sníž. přenesená",J452,0)</f>
        <v>0</v>
      </c>
      <c r="BI452" s="238">
        <f>IF(N452="nulová",J452,0)</f>
        <v>0</v>
      </c>
      <c r="BJ452" s="17" t="s">
        <v>78</v>
      </c>
      <c r="BK452" s="238">
        <f>ROUND(I452*H452,2)</f>
        <v>0</v>
      </c>
      <c r="BL452" s="17" t="s">
        <v>168</v>
      </c>
      <c r="BM452" s="237" t="s">
        <v>610</v>
      </c>
    </row>
    <row r="453" s="2" customFormat="1" ht="16.5" customHeight="1">
      <c r="A453" s="38"/>
      <c r="B453" s="39"/>
      <c r="C453" s="226" t="s">
        <v>611</v>
      </c>
      <c r="D453" s="226" t="s">
        <v>163</v>
      </c>
      <c r="E453" s="227" t="s">
        <v>612</v>
      </c>
      <c r="F453" s="228" t="s">
        <v>613</v>
      </c>
      <c r="G453" s="229" t="s">
        <v>210</v>
      </c>
      <c r="H453" s="230">
        <v>17.800000000000001</v>
      </c>
      <c r="I453" s="231"/>
      <c r="J453" s="232">
        <f>ROUND(I453*H453,2)</f>
        <v>0</v>
      </c>
      <c r="K453" s="228" t="s">
        <v>167</v>
      </c>
      <c r="L453" s="44"/>
      <c r="M453" s="233" t="s">
        <v>19</v>
      </c>
      <c r="N453" s="234" t="s">
        <v>42</v>
      </c>
      <c r="O453" s="84"/>
      <c r="P453" s="235">
        <f>O453*H453</f>
        <v>0</v>
      </c>
      <c r="Q453" s="235">
        <v>0</v>
      </c>
      <c r="R453" s="235">
        <f>Q453*H453</f>
        <v>0</v>
      </c>
      <c r="S453" s="235">
        <v>2</v>
      </c>
      <c r="T453" s="236">
        <f>S453*H453</f>
        <v>35.600000000000001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7" t="s">
        <v>168</v>
      </c>
      <c r="AT453" s="237" t="s">
        <v>163</v>
      </c>
      <c r="AU453" s="237" t="s">
        <v>80</v>
      </c>
      <c r="AY453" s="17" t="s">
        <v>161</v>
      </c>
      <c r="BE453" s="238">
        <f>IF(N453="základní",J453,0)</f>
        <v>0</v>
      </c>
      <c r="BF453" s="238">
        <f>IF(N453="snížená",J453,0)</f>
        <v>0</v>
      </c>
      <c r="BG453" s="238">
        <f>IF(N453="zákl. přenesená",J453,0)</f>
        <v>0</v>
      </c>
      <c r="BH453" s="238">
        <f>IF(N453="sníž. přenesená",J453,0)</f>
        <v>0</v>
      </c>
      <c r="BI453" s="238">
        <f>IF(N453="nulová",J453,0)</f>
        <v>0</v>
      </c>
      <c r="BJ453" s="17" t="s">
        <v>78</v>
      </c>
      <c r="BK453" s="238">
        <f>ROUND(I453*H453,2)</f>
        <v>0</v>
      </c>
      <c r="BL453" s="17" t="s">
        <v>168</v>
      </c>
      <c r="BM453" s="237" t="s">
        <v>614</v>
      </c>
    </row>
    <row r="454" s="13" customFormat="1">
      <c r="A454" s="13"/>
      <c r="B454" s="243"/>
      <c r="C454" s="244"/>
      <c r="D454" s="239" t="s">
        <v>172</v>
      </c>
      <c r="E454" s="245" t="s">
        <v>19</v>
      </c>
      <c r="F454" s="246" t="s">
        <v>615</v>
      </c>
      <c r="G454" s="244"/>
      <c r="H454" s="245" t="s">
        <v>19</v>
      </c>
      <c r="I454" s="247"/>
      <c r="J454" s="244"/>
      <c r="K454" s="244"/>
      <c r="L454" s="248"/>
      <c r="M454" s="249"/>
      <c r="N454" s="250"/>
      <c r="O454" s="250"/>
      <c r="P454" s="250"/>
      <c r="Q454" s="250"/>
      <c r="R454" s="250"/>
      <c r="S454" s="250"/>
      <c r="T454" s="25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2" t="s">
        <v>172</v>
      </c>
      <c r="AU454" s="252" t="s">
        <v>80</v>
      </c>
      <c r="AV454" s="13" t="s">
        <v>78</v>
      </c>
      <c r="AW454" s="13" t="s">
        <v>33</v>
      </c>
      <c r="AX454" s="13" t="s">
        <v>71</v>
      </c>
      <c r="AY454" s="252" t="s">
        <v>161</v>
      </c>
    </row>
    <row r="455" s="14" customFormat="1">
      <c r="A455" s="14"/>
      <c r="B455" s="253"/>
      <c r="C455" s="254"/>
      <c r="D455" s="239" t="s">
        <v>172</v>
      </c>
      <c r="E455" s="255" t="s">
        <v>19</v>
      </c>
      <c r="F455" s="256" t="s">
        <v>616</v>
      </c>
      <c r="G455" s="254"/>
      <c r="H455" s="257">
        <v>1.3999999999999999</v>
      </c>
      <c r="I455" s="258"/>
      <c r="J455" s="254"/>
      <c r="K455" s="254"/>
      <c r="L455" s="259"/>
      <c r="M455" s="260"/>
      <c r="N455" s="261"/>
      <c r="O455" s="261"/>
      <c r="P455" s="261"/>
      <c r="Q455" s="261"/>
      <c r="R455" s="261"/>
      <c r="S455" s="261"/>
      <c r="T455" s="26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3" t="s">
        <v>172</v>
      </c>
      <c r="AU455" s="263" t="s">
        <v>80</v>
      </c>
      <c r="AV455" s="14" t="s">
        <v>80</v>
      </c>
      <c r="AW455" s="14" t="s">
        <v>33</v>
      </c>
      <c r="AX455" s="14" t="s">
        <v>71</v>
      </c>
      <c r="AY455" s="263" t="s">
        <v>161</v>
      </c>
    </row>
    <row r="456" s="13" customFormat="1">
      <c r="A456" s="13"/>
      <c r="B456" s="243"/>
      <c r="C456" s="244"/>
      <c r="D456" s="239" t="s">
        <v>172</v>
      </c>
      <c r="E456" s="245" t="s">
        <v>19</v>
      </c>
      <c r="F456" s="246" t="s">
        <v>617</v>
      </c>
      <c r="G456" s="244"/>
      <c r="H456" s="245" t="s">
        <v>19</v>
      </c>
      <c r="I456" s="247"/>
      <c r="J456" s="244"/>
      <c r="K456" s="244"/>
      <c r="L456" s="248"/>
      <c r="M456" s="249"/>
      <c r="N456" s="250"/>
      <c r="O456" s="250"/>
      <c r="P456" s="250"/>
      <c r="Q456" s="250"/>
      <c r="R456" s="250"/>
      <c r="S456" s="250"/>
      <c r="T456" s="25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2" t="s">
        <v>172</v>
      </c>
      <c r="AU456" s="252" t="s">
        <v>80</v>
      </c>
      <c r="AV456" s="13" t="s">
        <v>78</v>
      </c>
      <c r="AW456" s="13" t="s">
        <v>33</v>
      </c>
      <c r="AX456" s="13" t="s">
        <v>71</v>
      </c>
      <c r="AY456" s="252" t="s">
        <v>161</v>
      </c>
    </row>
    <row r="457" s="14" customFormat="1">
      <c r="A457" s="14"/>
      <c r="B457" s="253"/>
      <c r="C457" s="254"/>
      <c r="D457" s="239" t="s">
        <v>172</v>
      </c>
      <c r="E457" s="255" t="s">
        <v>19</v>
      </c>
      <c r="F457" s="256" t="s">
        <v>618</v>
      </c>
      <c r="G457" s="254"/>
      <c r="H457" s="257">
        <v>0.80000000000000004</v>
      </c>
      <c r="I457" s="258"/>
      <c r="J457" s="254"/>
      <c r="K457" s="254"/>
      <c r="L457" s="259"/>
      <c r="M457" s="260"/>
      <c r="N457" s="261"/>
      <c r="O457" s="261"/>
      <c r="P457" s="261"/>
      <c r="Q457" s="261"/>
      <c r="R457" s="261"/>
      <c r="S457" s="261"/>
      <c r="T457" s="26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3" t="s">
        <v>172</v>
      </c>
      <c r="AU457" s="263" t="s">
        <v>80</v>
      </c>
      <c r="AV457" s="14" t="s">
        <v>80</v>
      </c>
      <c r="AW457" s="14" t="s">
        <v>33</v>
      </c>
      <c r="AX457" s="14" t="s">
        <v>71</v>
      </c>
      <c r="AY457" s="263" t="s">
        <v>161</v>
      </c>
    </row>
    <row r="458" s="13" customFormat="1">
      <c r="A458" s="13"/>
      <c r="B458" s="243"/>
      <c r="C458" s="244"/>
      <c r="D458" s="239" t="s">
        <v>172</v>
      </c>
      <c r="E458" s="245" t="s">
        <v>19</v>
      </c>
      <c r="F458" s="246" t="s">
        <v>619</v>
      </c>
      <c r="G458" s="244"/>
      <c r="H458" s="245" t="s">
        <v>19</v>
      </c>
      <c r="I458" s="247"/>
      <c r="J458" s="244"/>
      <c r="K458" s="244"/>
      <c r="L458" s="248"/>
      <c r="M458" s="249"/>
      <c r="N458" s="250"/>
      <c r="O458" s="250"/>
      <c r="P458" s="250"/>
      <c r="Q458" s="250"/>
      <c r="R458" s="250"/>
      <c r="S458" s="250"/>
      <c r="T458" s="25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2" t="s">
        <v>172</v>
      </c>
      <c r="AU458" s="252" t="s">
        <v>80</v>
      </c>
      <c r="AV458" s="13" t="s">
        <v>78</v>
      </c>
      <c r="AW458" s="13" t="s">
        <v>33</v>
      </c>
      <c r="AX458" s="13" t="s">
        <v>71</v>
      </c>
      <c r="AY458" s="252" t="s">
        <v>161</v>
      </c>
    </row>
    <row r="459" s="14" customFormat="1">
      <c r="A459" s="14"/>
      <c r="B459" s="253"/>
      <c r="C459" s="254"/>
      <c r="D459" s="239" t="s">
        <v>172</v>
      </c>
      <c r="E459" s="255" t="s">
        <v>19</v>
      </c>
      <c r="F459" s="256" t="s">
        <v>618</v>
      </c>
      <c r="G459" s="254"/>
      <c r="H459" s="257">
        <v>0.80000000000000004</v>
      </c>
      <c r="I459" s="258"/>
      <c r="J459" s="254"/>
      <c r="K459" s="254"/>
      <c r="L459" s="259"/>
      <c r="M459" s="260"/>
      <c r="N459" s="261"/>
      <c r="O459" s="261"/>
      <c r="P459" s="261"/>
      <c r="Q459" s="261"/>
      <c r="R459" s="261"/>
      <c r="S459" s="261"/>
      <c r="T459" s="262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3" t="s">
        <v>172</v>
      </c>
      <c r="AU459" s="263" t="s">
        <v>80</v>
      </c>
      <c r="AV459" s="14" t="s">
        <v>80</v>
      </c>
      <c r="AW459" s="14" t="s">
        <v>33</v>
      </c>
      <c r="AX459" s="14" t="s">
        <v>71</v>
      </c>
      <c r="AY459" s="263" t="s">
        <v>161</v>
      </c>
    </row>
    <row r="460" s="13" customFormat="1">
      <c r="A460" s="13"/>
      <c r="B460" s="243"/>
      <c r="C460" s="244"/>
      <c r="D460" s="239" t="s">
        <v>172</v>
      </c>
      <c r="E460" s="245" t="s">
        <v>19</v>
      </c>
      <c r="F460" s="246" t="s">
        <v>620</v>
      </c>
      <c r="G460" s="244"/>
      <c r="H460" s="245" t="s">
        <v>19</v>
      </c>
      <c r="I460" s="247"/>
      <c r="J460" s="244"/>
      <c r="K460" s="244"/>
      <c r="L460" s="248"/>
      <c r="M460" s="249"/>
      <c r="N460" s="250"/>
      <c r="O460" s="250"/>
      <c r="P460" s="250"/>
      <c r="Q460" s="250"/>
      <c r="R460" s="250"/>
      <c r="S460" s="250"/>
      <c r="T460" s="25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2" t="s">
        <v>172</v>
      </c>
      <c r="AU460" s="252" t="s">
        <v>80</v>
      </c>
      <c r="AV460" s="13" t="s">
        <v>78</v>
      </c>
      <c r="AW460" s="13" t="s">
        <v>33</v>
      </c>
      <c r="AX460" s="13" t="s">
        <v>71</v>
      </c>
      <c r="AY460" s="252" t="s">
        <v>161</v>
      </c>
    </row>
    <row r="461" s="14" customFormat="1">
      <c r="A461" s="14"/>
      <c r="B461" s="253"/>
      <c r="C461" s="254"/>
      <c r="D461" s="239" t="s">
        <v>172</v>
      </c>
      <c r="E461" s="255" t="s">
        <v>19</v>
      </c>
      <c r="F461" s="256" t="s">
        <v>621</v>
      </c>
      <c r="G461" s="254"/>
      <c r="H461" s="257">
        <v>2</v>
      </c>
      <c r="I461" s="258"/>
      <c r="J461" s="254"/>
      <c r="K461" s="254"/>
      <c r="L461" s="259"/>
      <c r="M461" s="260"/>
      <c r="N461" s="261"/>
      <c r="O461" s="261"/>
      <c r="P461" s="261"/>
      <c r="Q461" s="261"/>
      <c r="R461" s="261"/>
      <c r="S461" s="261"/>
      <c r="T461" s="262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3" t="s">
        <v>172</v>
      </c>
      <c r="AU461" s="263" t="s">
        <v>80</v>
      </c>
      <c r="AV461" s="14" t="s">
        <v>80</v>
      </c>
      <c r="AW461" s="14" t="s">
        <v>33</v>
      </c>
      <c r="AX461" s="14" t="s">
        <v>71</v>
      </c>
      <c r="AY461" s="263" t="s">
        <v>161</v>
      </c>
    </row>
    <row r="462" s="13" customFormat="1">
      <c r="A462" s="13"/>
      <c r="B462" s="243"/>
      <c r="C462" s="244"/>
      <c r="D462" s="239" t="s">
        <v>172</v>
      </c>
      <c r="E462" s="245" t="s">
        <v>19</v>
      </c>
      <c r="F462" s="246" t="s">
        <v>622</v>
      </c>
      <c r="G462" s="244"/>
      <c r="H462" s="245" t="s">
        <v>19</v>
      </c>
      <c r="I462" s="247"/>
      <c r="J462" s="244"/>
      <c r="K462" s="244"/>
      <c r="L462" s="248"/>
      <c r="M462" s="249"/>
      <c r="N462" s="250"/>
      <c r="O462" s="250"/>
      <c r="P462" s="250"/>
      <c r="Q462" s="250"/>
      <c r="R462" s="250"/>
      <c r="S462" s="250"/>
      <c r="T462" s="25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2" t="s">
        <v>172</v>
      </c>
      <c r="AU462" s="252" t="s">
        <v>80</v>
      </c>
      <c r="AV462" s="13" t="s">
        <v>78</v>
      </c>
      <c r="AW462" s="13" t="s">
        <v>33</v>
      </c>
      <c r="AX462" s="13" t="s">
        <v>71</v>
      </c>
      <c r="AY462" s="252" t="s">
        <v>161</v>
      </c>
    </row>
    <row r="463" s="14" customFormat="1">
      <c r="A463" s="14"/>
      <c r="B463" s="253"/>
      <c r="C463" s="254"/>
      <c r="D463" s="239" t="s">
        <v>172</v>
      </c>
      <c r="E463" s="255" t="s">
        <v>19</v>
      </c>
      <c r="F463" s="256" t="s">
        <v>623</v>
      </c>
      <c r="G463" s="254"/>
      <c r="H463" s="257">
        <v>12.800000000000001</v>
      </c>
      <c r="I463" s="258"/>
      <c r="J463" s="254"/>
      <c r="K463" s="254"/>
      <c r="L463" s="259"/>
      <c r="M463" s="260"/>
      <c r="N463" s="261"/>
      <c r="O463" s="261"/>
      <c r="P463" s="261"/>
      <c r="Q463" s="261"/>
      <c r="R463" s="261"/>
      <c r="S463" s="261"/>
      <c r="T463" s="26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3" t="s">
        <v>172</v>
      </c>
      <c r="AU463" s="263" t="s">
        <v>80</v>
      </c>
      <c r="AV463" s="14" t="s">
        <v>80</v>
      </c>
      <c r="AW463" s="14" t="s">
        <v>33</v>
      </c>
      <c r="AX463" s="14" t="s">
        <v>71</v>
      </c>
      <c r="AY463" s="263" t="s">
        <v>161</v>
      </c>
    </row>
    <row r="464" s="15" customFormat="1">
      <c r="A464" s="15"/>
      <c r="B464" s="264"/>
      <c r="C464" s="265"/>
      <c r="D464" s="239" t="s">
        <v>172</v>
      </c>
      <c r="E464" s="266" t="s">
        <v>19</v>
      </c>
      <c r="F464" s="267" t="s">
        <v>177</v>
      </c>
      <c r="G464" s="265"/>
      <c r="H464" s="268">
        <v>17.800000000000001</v>
      </c>
      <c r="I464" s="269"/>
      <c r="J464" s="265"/>
      <c r="K464" s="265"/>
      <c r="L464" s="270"/>
      <c r="M464" s="271"/>
      <c r="N464" s="272"/>
      <c r="O464" s="272"/>
      <c r="P464" s="272"/>
      <c r="Q464" s="272"/>
      <c r="R464" s="272"/>
      <c r="S464" s="272"/>
      <c r="T464" s="273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74" t="s">
        <v>172</v>
      </c>
      <c r="AU464" s="274" t="s">
        <v>80</v>
      </c>
      <c r="AV464" s="15" t="s">
        <v>168</v>
      </c>
      <c r="AW464" s="15" t="s">
        <v>33</v>
      </c>
      <c r="AX464" s="15" t="s">
        <v>78</v>
      </c>
      <c r="AY464" s="274" t="s">
        <v>161</v>
      </c>
    </row>
    <row r="465" s="12" customFormat="1" ht="22.8" customHeight="1">
      <c r="A465" s="12"/>
      <c r="B465" s="210"/>
      <c r="C465" s="211"/>
      <c r="D465" s="212" t="s">
        <v>70</v>
      </c>
      <c r="E465" s="224" t="s">
        <v>624</v>
      </c>
      <c r="F465" s="224" t="s">
        <v>625</v>
      </c>
      <c r="G465" s="211"/>
      <c r="H465" s="211"/>
      <c r="I465" s="214"/>
      <c r="J465" s="225">
        <f>BK465</f>
        <v>0</v>
      </c>
      <c r="K465" s="211"/>
      <c r="L465" s="216"/>
      <c r="M465" s="217"/>
      <c r="N465" s="218"/>
      <c r="O465" s="218"/>
      <c r="P465" s="219">
        <f>SUM(P466:P474)</f>
        <v>0</v>
      </c>
      <c r="Q465" s="218"/>
      <c r="R465" s="219">
        <f>SUM(R466:R474)</f>
        <v>0</v>
      </c>
      <c r="S465" s="218"/>
      <c r="T465" s="220">
        <f>SUM(T466:T474)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21" t="s">
        <v>78</v>
      </c>
      <c r="AT465" s="222" t="s">
        <v>70</v>
      </c>
      <c r="AU465" s="222" t="s">
        <v>78</v>
      </c>
      <c r="AY465" s="221" t="s">
        <v>161</v>
      </c>
      <c r="BK465" s="223">
        <f>SUM(BK466:BK474)</f>
        <v>0</v>
      </c>
    </row>
    <row r="466" s="2" customFormat="1" ht="21.75" customHeight="1">
      <c r="A466" s="38"/>
      <c r="B466" s="39"/>
      <c r="C466" s="226" t="s">
        <v>626</v>
      </c>
      <c r="D466" s="226" t="s">
        <v>163</v>
      </c>
      <c r="E466" s="227" t="s">
        <v>627</v>
      </c>
      <c r="F466" s="228" t="s">
        <v>628</v>
      </c>
      <c r="G466" s="229" t="s">
        <v>287</v>
      </c>
      <c r="H466" s="230">
        <v>7754.4099999999999</v>
      </c>
      <c r="I466" s="231"/>
      <c r="J466" s="232">
        <f>ROUND(I466*H466,2)</f>
        <v>0</v>
      </c>
      <c r="K466" s="228" t="s">
        <v>167</v>
      </c>
      <c r="L466" s="44"/>
      <c r="M466" s="233" t="s">
        <v>19</v>
      </c>
      <c r="N466" s="234" t="s">
        <v>42</v>
      </c>
      <c r="O466" s="84"/>
      <c r="P466" s="235">
        <f>O466*H466</f>
        <v>0</v>
      </c>
      <c r="Q466" s="235">
        <v>0</v>
      </c>
      <c r="R466" s="235">
        <f>Q466*H466</f>
        <v>0</v>
      </c>
      <c r="S466" s="235">
        <v>0</v>
      </c>
      <c r="T466" s="236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7" t="s">
        <v>168</v>
      </c>
      <c r="AT466" s="237" t="s">
        <v>163</v>
      </c>
      <c r="AU466" s="237" t="s">
        <v>80</v>
      </c>
      <c r="AY466" s="17" t="s">
        <v>161</v>
      </c>
      <c r="BE466" s="238">
        <f>IF(N466="základní",J466,0)</f>
        <v>0</v>
      </c>
      <c r="BF466" s="238">
        <f>IF(N466="snížená",J466,0)</f>
        <v>0</v>
      </c>
      <c r="BG466" s="238">
        <f>IF(N466="zákl. přenesená",J466,0)</f>
        <v>0</v>
      </c>
      <c r="BH466" s="238">
        <f>IF(N466="sníž. přenesená",J466,0)</f>
        <v>0</v>
      </c>
      <c r="BI466" s="238">
        <f>IF(N466="nulová",J466,0)</f>
        <v>0</v>
      </c>
      <c r="BJ466" s="17" t="s">
        <v>78</v>
      </c>
      <c r="BK466" s="238">
        <f>ROUND(I466*H466,2)</f>
        <v>0</v>
      </c>
      <c r="BL466" s="17" t="s">
        <v>168</v>
      </c>
      <c r="BM466" s="237" t="s">
        <v>629</v>
      </c>
    </row>
    <row r="467" s="2" customFormat="1" ht="21.75" customHeight="1">
      <c r="A467" s="38"/>
      <c r="B467" s="39"/>
      <c r="C467" s="226" t="s">
        <v>630</v>
      </c>
      <c r="D467" s="226" t="s">
        <v>163</v>
      </c>
      <c r="E467" s="227" t="s">
        <v>631</v>
      </c>
      <c r="F467" s="228" t="s">
        <v>632</v>
      </c>
      <c r="G467" s="229" t="s">
        <v>287</v>
      </c>
      <c r="H467" s="230">
        <v>7754.4099999999999</v>
      </c>
      <c r="I467" s="231"/>
      <c r="J467" s="232">
        <f>ROUND(I467*H467,2)</f>
        <v>0</v>
      </c>
      <c r="K467" s="228" t="s">
        <v>167</v>
      </c>
      <c r="L467" s="44"/>
      <c r="M467" s="233" t="s">
        <v>19</v>
      </c>
      <c r="N467" s="234" t="s">
        <v>42</v>
      </c>
      <c r="O467" s="84"/>
      <c r="P467" s="235">
        <f>O467*H467</f>
        <v>0</v>
      </c>
      <c r="Q467" s="235">
        <v>0</v>
      </c>
      <c r="R467" s="235">
        <f>Q467*H467</f>
        <v>0</v>
      </c>
      <c r="S467" s="235">
        <v>0</v>
      </c>
      <c r="T467" s="23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7" t="s">
        <v>168</v>
      </c>
      <c r="AT467" s="237" t="s">
        <v>163</v>
      </c>
      <c r="AU467" s="237" t="s">
        <v>80</v>
      </c>
      <c r="AY467" s="17" t="s">
        <v>161</v>
      </c>
      <c r="BE467" s="238">
        <f>IF(N467="základní",J467,0)</f>
        <v>0</v>
      </c>
      <c r="BF467" s="238">
        <f>IF(N467="snížená",J467,0)</f>
        <v>0</v>
      </c>
      <c r="BG467" s="238">
        <f>IF(N467="zákl. přenesená",J467,0)</f>
        <v>0</v>
      </c>
      <c r="BH467" s="238">
        <f>IF(N467="sníž. přenesená",J467,0)</f>
        <v>0</v>
      </c>
      <c r="BI467" s="238">
        <f>IF(N467="nulová",J467,0)</f>
        <v>0</v>
      </c>
      <c r="BJ467" s="17" t="s">
        <v>78</v>
      </c>
      <c r="BK467" s="238">
        <f>ROUND(I467*H467,2)</f>
        <v>0</v>
      </c>
      <c r="BL467" s="17" t="s">
        <v>168</v>
      </c>
      <c r="BM467" s="237" t="s">
        <v>633</v>
      </c>
    </row>
    <row r="468" s="2" customFormat="1" ht="33" customHeight="1">
      <c r="A468" s="38"/>
      <c r="B468" s="39"/>
      <c r="C468" s="226" t="s">
        <v>634</v>
      </c>
      <c r="D468" s="226" t="s">
        <v>163</v>
      </c>
      <c r="E468" s="227" t="s">
        <v>635</v>
      </c>
      <c r="F468" s="228" t="s">
        <v>636</v>
      </c>
      <c r="G468" s="229" t="s">
        <v>287</v>
      </c>
      <c r="H468" s="230">
        <v>147333.79000000001</v>
      </c>
      <c r="I468" s="231"/>
      <c r="J468" s="232">
        <f>ROUND(I468*H468,2)</f>
        <v>0</v>
      </c>
      <c r="K468" s="228" t="s">
        <v>167</v>
      </c>
      <c r="L468" s="44"/>
      <c r="M468" s="233" t="s">
        <v>19</v>
      </c>
      <c r="N468" s="234" t="s">
        <v>42</v>
      </c>
      <c r="O468" s="84"/>
      <c r="P468" s="235">
        <f>O468*H468</f>
        <v>0</v>
      </c>
      <c r="Q468" s="235">
        <v>0</v>
      </c>
      <c r="R468" s="235">
        <f>Q468*H468</f>
        <v>0</v>
      </c>
      <c r="S468" s="235">
        <v>0</v>
      </c>
      <c r="T468" s="236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37" t="s">
        <v>168</v>
      </c>
      <c r="AT468" s="237" t="s">
        <v>163</v>
      </c>
      <c r="AU468" s="237" t="s">
        <v>80</v>
      </c>
      <c r="AY468" s="17" t="s">
        <v>161</v>
      </c>
      <c r="BE468" s="238">
        <f>IF(N468="základní",J468,0)</f>
        <v>0</v>
      </c>
      <c r="BF468" s="238">
        <f>IF(N468="snížená",J468,0)</f>
        <v>0</v>
      </c>
      <c r="BG468" s="238">
        <f>IF(N468="zákl. přenesená",J468,0)</f>
        <v>0</v>
      </c>
      <c r="BH468" s="238">
        <f>IF(N468="sníž. přenesená",J468,0)</f>
        <v>0</v>
      </c>
      <c r="BI468" s="238">
        <f>IF(N468="nulová",J468,0)</f>
        <v>0</v>
      </c>
      <c r="BJ468" s="17" t="s">
        <v>78</v>
      </c>
      <c r="BK468" s="238">
        <f>ROUND(I468*H468,2)</f>
        <v>0</v>
      </c>
      <c r="BL468" s="17" t="s">
        <v>168</v>
      </c>
      <c r="BM468" s="237" t="s">
        <v>637</v>
      </c>
    </row>
    <row r="469" s="2" customFormat="1">
      <c r="A469" s="38"/>
      <c r="B469" s="39"/>
      <c r="C469" s="40"/>
      <c r="D469" s="239" t="s">
        <v>170</v>
      </c>
      <c r="E469" s="40"/>
      <c r="F469" s="240" t="s">
        <v>274</v>
      </c>
      <c r="G469" s="40"/>
      <c r="H469" s="40"/>
      <c r="I469" s="146"/>
      <c r="J469" s="40"/>
      <c r="K469" s="40"/>
      <c r="L469" s="44"/>
      <c r="M469" s="241"/>
      <c r="N469" s="242"/>
      <c r="O469" s="84"/>
      <c r="P469" s="84"/>
      <c r="Q469" s="84"/>
      <c r="R469" s="84"/>
      <c r="S469" s="84"/>
      <c r="T469" s="85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170</v>
      </c>
      <c r="AU469" s="17" t="s">
        <v>80</v>
      </c>
    </row>
    <row r="470" s="14" customFormat="1">
      <c r="A470" s="14"/>
      <c r="B470" s="253"/>
      <c r="C470" s="254"/>
      <c r="D470" s="239" t="s">
        <v>172</v>
      </c>
      <c r="E470" s="254"/>
      <c r="F470" s="256" t="s">
        <v>638</v>
      </c>
      <c r="G470" s="254"/>
      <c r="H470" s="257">
        <v>147333.79000000001</v>
      </c>
      <c r="I470" s="258"/>
      <c r="J470" s="254"/>
      <c r="K470" s="254"/>
      <c r="L470" s="259"/>
      <c r="M470" s="260"/>
      <c r="N470" s="261"/>
      <c r="O470" s="261"/>
      <c r="P470" s="261"/>
      <c r="Q470" s="261"/>
      <c r="R470" s="261"/>
      <c r="S470" s="261"/>
      <c r="T470" s="26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3" t="s">
        <v>172</v>
      </c>
      <c r="AU470" s="263" t="s">
        <v>80</v>
      </c>
      <c r="AV470" s="14" t="s">
        <v>80</v>
      </c>
      <c r="AW470" s="14" t="s">
        <v>4</v>
      </c>
      <c r="AX470" s="14" t="s">
        <v>78</v>
      </c>
      <c r="AY470" s="263" t="s">
        <v>161</v>
      </c>
    </row>
    <row r="471" s="2" customFormat="1" ht="33" customHeight="1">
      <c r="A471" s="38"/>
      <c r="B471" s="39"/>
      <c r="C471" s="226" t="s">
        <v>639</v>
      </c>
      <c r="D471" s="226" t="s">
        <v>163</v>
      </c>
      <c r="E471" s="227" t="s">
        <v>640</v>
      </c>
      <c r="F471" s="228" t="s">
        <v>641</v>
      </c>
      <c r="G471" s="229" t="s">
        <v>287</v>
      </c>
      <c r="H471" s="230">
        <v>1507.6199999999999</v>
      </c>
      <c r="I471" s="231"/>
      <c r="J471" s="232">
        <f>ROUND(I471*H471,2)</f>
        <v>0</v>
      </c>
      <c r="K471" s="228" t="s">
        <v>167</v>
      </c>
      <c r="L471" s="44"/>
      <c r="M471" s="233" t="s">
        <v>19</v>
      </c>
      <c r="N471" s="234" t="s">
        <v>42</v>
      </c>
      <c r="O471" s="84"/>
      <c r="P471" s="235">
        <f>O471*H471</f>
        <v>0</v>
      </c>
      <c r="Q471" s="235">
        <v>0</v>
      </c>
      <c r="R471" s="235">
        <f>Q471*H471</f>
        <v>0</v>
      </c>
      <c r="S471" s="235">
        <v>0</v>
      </c>
      <c r="T471" s="23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7" t="s">
        <v>168</v>
      </c>
      <c r="AT471" s="237" t="s">
        <v>163</v>
      </c>
      <c r="AU471" s="237" t="s">
        <v>80</v>
      </c>
      <c r="AY471" s="17" t="s">
        <v>161</v>
      </c>
      <c r="BE471" s="238">
        <f>IF(N471="základní",J471,0)</f>
        <v>0</v>
      </c>
      <c r="BF471" s="238">
        <f>IF(N471="snížená",J471,0)</f>
        <v>0</v>
      </c>
      <c r="BG471" s="238">
        <f>IF(N471="zákl. přenesená",J471,0)</f>
        <v>0</v>
      </c>
      <c r="BH471" s="238">
        <f>IF(N471="sníž. přenesená",J471,0)</f>
        <v>0</v>
      </c>
      <c r="BI471" s="238">
        <f>IF(N471="nulová",J471,0)</f>
        <v>0</v>
      </c>
      <c r="BJ471" s="17" t="s">
        <v>78</v>
      </c>
      <c r="BK471" s="238">
        <f>ROUND(I471*H471,2)</f>
        <v>0</v>
      </c>
      <c r="BL471" s="17" t="s">
        <v>168</v>
      </c>
      <c r="BM471" s="237" t="s">
        <v>642</v>
      </c>
    </row>
    <row r="472" s="2" customFormat="1" ht="33" customHeight="1">
      <c r="A472" s="38"/>
      <c r="B472" s="39"/>
      <c r="C472" s="226" t="s">
        <v>643</v>
      </c>
      <c r="D472" s="226" t="s">
        <v>163</v>
      </c>
      <c r="E472" s="227" t="s">
        <v>644</v>
      </c>
      <c r="F472" s="228" t="s">
        <v>645</v>
      </c>
      <c r="G472" s="229" t="s">
        <v>287</v>
      </c>
      <c r="H472" s="230">
        <v>10</v>
      </c>
      <c r="I472" s="231"/>
      <c r="J472" s="232">
        <f>ROUND(I472*H472,2)</f>
        <v>0</v>
      </c>
      <c r="K472" s="228" t="s">
        <v>167</v>
      </c>
      <c r="L472" s="44"/>
      <c r="M472" s="233" t="s">
        <v>19</v>
      </c>
      <c r="N472" s="234" t="s">
        <v>42</v>
      </c>
      <c r="O472" s="84"/>
      <c r="P472" s="235">
        <f>O472*H472</f>
        <v>0</v>
      </c>
      <c r="Q472" s="235">
        <v>0</v>
      </c>
      <c r="R472" s="235">
        <f>Q472*H472</f>
        <v>0</v>
      </c>
      <c r="S472" s="235">
        <v>0</v>
      </c>
      <c r="T472" s="236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37" t="s">
        <v>168</v>
      </c>
      <c r="AT472" s="237" t="s">
        <v>163</v>
      </c>
      <c r="AU472" s="237" t="s">
        <v>80</v>
      </c>
      <c r="AY472" s="17" t="s">
        <v>161</v>
      </c>
      <c r="BE472" s="238">
        <f>IF(N472="základní",J472,0)</f>
        <v>0</v>
      </c>
      <c r="BF472" s="238">
        <f>IF(N472="snížená",J472,0)</f>
        <v>0</v>
      </c>
      <c r="BG472" s="238">
        <f>IF(N472="zákl. přenesená",J472,0)</f>
        <v>0</v>
      </c>
      <c r="BH472" s="238">
        <f>IF(N472="sníž. přenesená",J472,0)</f>
        <v>0</v>
      </c>
      <c r="BI472" s="238">
        <f>IF(N472="nulová",J472,0)</f>
        <v>0</v>
      </c>
      <c r="BJ472" s="17" t="s">
        <v>78</v>
      </c>
      <c r="BK472" s="238">
        <f>ROUND(I472*H472,2)</f>
        <v>0</v>
      </c>
      <c r="BL472" s="17" t="s">
        <v>168</v>
      </c>
      <c r="BM472" s="237" t="s">
        <v>646</v>
      </c>
    </row>
    <row r="473" s="2" customFormat="1" ht="33" customHeight="1">
      <c r="A473" s="38"/>
      <c r="B473" s="39"/>
      <c r="C473" s="226" t="s">
        <v>647</v>
      </c>
      <c r="D473" s="226" t="s">
        <v>163</v>
      </c>
      <c r="E473" s="227" t="s">
        <v>648</v>
      </c>
      <c r="F473" s="228" t="s">
        <v>649</v>
      </c>
      <c r="G473" s="229" t="s">
        <v>287</v>
      </c>
      <c r="H473" s="230">
        <v>920.48000000000002</v>
      </c>
      <c r="I473" s="231"/>
      <c r="J473" s="232">
        <f>ROUND(I473*H473,2)</f>
        <v>0</v>
      </c>
      <c r="K473" s="228" t="s">
        <v>167</v>
      </c>
      <c r="L473" s="44"/>
      <c r="M473" s="233" t="s">
        <v>19</v>
      </c>
      <c r="N473" s="234" t="s">
        <v>42</v>
      </c>
      <c r="O473" s="84"/>
      <c r="P473" s="235">
        <f>O473*H473</f>
        <v>0</v>
      </c>
      <c r="Q473" s="235">
        <v>0</v>
      </c>
      <c r="R473" s="235">
        <f>Q473*H473</f>
        <v>0</v>
      </c>
      <c r="S473" s="235">
        <v>0</v>
      </c>
      <c r="T473" s="23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37" t="s">
        <v>168</v>
      </c>
      <c r="AT473" s="237" t="s">
        <v>163</v>
      </c>
      <c r="AU473" s="237" t="s">
        <v>80</v>
      </c>
      <c r="AY473" s="17" t="s">
        <v>161</v>
      </c>
      <c r="BE473" s="238">
        <f>IF(N473="základní",J473,0)</f>
        <v>0</v>
      </c>
      <c r="BF473" s="238">
        <f>IF(N473="snížená",J473,0)</f>
        <v>0</v>
      </c>
      <c r="BG473" s="238">
        <f>IF(N473="zákl. přenesená",J473,0)</f>
        <v>0</v>
      </c>
      <c r="BH473" s="238">
        <f>IF(N473="sníž. přenesená",J473,0)</f>
        <v>0</v>
      </c>
      <c r="BI473" s="238">
        <f>IF(N473="nulová",J473,0)</f>
        <v>0</v>
      </c>
      <c r="BJ473" s="17" t="s">
        <v>78</v>
      </c>
      <c r="BK473" s="238">
        <f>ROUND(I473*H473,2)</f>
        <v>0</v>
      </c>
      <c r="BL473" s="17" t="s">
        <v>168</v>
      </c>
      <c r="BM473" s="237" t="s">
        <v>650</v>
      </c>
    </row>
    <row r="474" s="2" customFormat="1" ht="33" customHeight="1">
      <c r="A474" s="38"/>
      <c r="B474" s="39"/>
      <c r="C474" s="226" t="s">
        <v>651</v>
      </c>
      <c r="D474" s="226" t="s">
        <v>163</v>
      </c>
      <c r="E474" s="227" t="s">
        <v>652</v>
      </c>
      <c r="F474" s="228" t="s">
        <v>286</v>
      </c>
      <c r="G474" s="229" t="s">
        <v>287</v>
      </c>
      <c r="H474" s="230">
        <v>5316.3100000000004</v>
      </c>
      <c r="I474" s="231"/>
      <c r="J474" s="232">
        <f>ROUND(I474*H474,2)</f>
        <v>0</v>
      </c>
      <c r="K474" s="228" t="s">
        <v>167</v>
      </c>
      <c r="L474" s="44"/>
      <c r="M474" s="233" t="s">
        <v>19</v>
      </c>
      <c r="N474" s="234" t="s">
        <v>42</v>
      </c>
      <c r="O474" s="84"/>
      <c r="P474" s="235">
        <f>O474*H474</f>
        <v>0</v>
      </c>
      <c r="Q474" s="235">
        <v>0</v>
      </c>
      <c r="R474" s="235">
        <f>Q474*H474</f>
        <v>0</v>
      </c>
      <c r="S474" s="235">
        <v>0</v>
      </c>
      <c r="T474" s="23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7" t="s">
        <v>168</v>
      </c>
      <c r="AT474" s="237" t="s">
        <v>163</v>
      </c>
      <c r="AU474" s="237" t="s">
        <v>80</v>
      </c>
      <c r="AY474" s="17" t="s">
        <v>161</v>
      </c>
      <c r="BE474" s="238">
        <f>IF(N474="základní",J474,0)</f>
        <v>0</v>
      </c>
      <c r="BF474" s="238">
        <f>IF(N474="snížená",J474,0)</f>
        <v>0</v>
      </c>
      <c r="BG474" s="238">
        <f>IF(N474="zákl. přenesená",J474,0)</f>
        <v>0</v>
      </c>
      <c r="BH474" s="238">
        <f>IF(N474="sníž. přenesená",J474,0)</f>
        <v>0</v>
      </c>
      <c r="BI474" s="238">
        <f>IF(N474="nulová",J474,0)</f>
        <v>0</v>
      </c>
      <c r="BJ474" s="17" t="s">
        <v>78</v>
      </c>
      <c r="BK474" s="238">
        <f>ROUND(I474*H474,2)</f>
        <v>0</v>
      </c>
      <c r="BL474" s="17" t="s">
        <v>168</v>
      </c>
      <c r="BM474" s="237" t="s">
        <v>653</v>
      </c>
    </row>
    <row r="475" s="12" customFormat="1" ht="22.8" customHeight="1">
      <c r="A475" s="12"/>
      <c r="B475" s="210"/>
      <c r="C475" s="211"/>
      <c r="D475" s="212" t="s">
        <v>70</v>
      </c>
      <c r="E475" s="224" t="s">
        <v>654</v>
      </c>
      <c r="F475" s="224" t="s">
        <v>655</v>
      </c>
      <c r="G475" s="211"/>
      <c r="H475" s="211"/>
      <c r="I475" s="214"/>
      <c r="J475" s="225">
        <f>BK475</f>
        <v>0</v>
      </c>
      <c r="K475" s="211"/>
      <c r="L475" s="216"/>
      <c r="M475" s="217"/>
      <c r="N475" s="218"/>
      <c r="O475" s="218"/>
      <c r="P475" s="219">
        <f>SUM(P476:P477)</f>
        <v>0</v>
      </c>
      <c r="Q475" s="218"/>
      <c r="R475" s="219">
        <f>SUM(R476:R477)</f>
        <v>0</v>
      </c>
      <c r="S475" s="218"/>
      <c r="T475" s="220">
        <f>SUM(T476:T477)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21" t="s">
        <v>78</v>
      </c>
      <c r="AT475" s="222" t="s">
        <v>70</v>
      </c>
      <c r="AU475" s="222" t="s">
        <v>78</v>
      </c>
      <c r="AY475" s="221" t="s">
        <v>161</v>
      </c>
      <c r="BK475" s="223">
        <f>SUM(BK476:BK477)</f>
        <v>0</v>
      </c>
    </row>
    <row r="476" s="2" customFormat="1" ht="33" customHeight="1">
      <c r="A476" s="38"/>
      <c r="B476" s="39"/>
      <c r="C476" s="226" t="s">
        <v>656</v>
      </c>
      <c r="D476" s="226" t="s">
        <v>163</v>
      </c>
      <c r="E476" s="227" t="s">
        <v>657</v>
      </c>
      <c r="F476" s="228" t="s">
        <v>658</v>
      </c>
      <c r="G476" s="229" t="s">
        <v>287</v>
      </c>
      <c r="H476" s="230">
        <v>2658.5880000000002</v>
      </c>
      <c r="I476" s="231"/>
      <c r="J476" s="232">
        <f>ROUND(I476*H476,2)</f>
        <v>0</v>
      </c>
      <c r="K476" s="228" t="s">
        <v>167</v>
      </c>
      <c r="L476" s="44"/>
      <c r="M476" s="233" t="s">
        <v>19</v>
      </c>
      <c r="N476" s="234" t="s">
        <v>42</v>
      </c>
      <c r="O476" s="84"/>
      <c r="P476" s="235">
        <f>O476*H476</f>
        <v>0</v>
      </c>
      <c r="Q476" s="235">
        <v>0</v>
      </c>
      <c r="R476" s="235">
        <f>Q476*H476</f>
        <v>0</v>
      </c>
      <c r="S476" s="235">
        <v>0</v>
      </c>
      <c r="T476" s="23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7" t="s">
        <v>168</v>
      </c>
      <c r="AT476" s="237" t="s">
        <v>163</v>
      </c>
      <c r="AU476" s="237" t="s">
        <v>80</v>
      </c>
      <c r="AY476" s="17" t="s">
        <v>161</v>
      </c>
      <c r="BE476" s="238">
        <f>IF(N476="základní",J476,0)</f>
        <v>0</v>
      </c>
      <c r="BF476" s="238">
        <f>IF(N476="snížená",J476,0)</f>
        <v>0</v>
      </c>
      <c r="BG476" s="238">
        <f>IF(N476="zákl. přenesená",J476,0)</f>
        <v>0</v>
      </c>
      <c r="BH476" s="238">
        <f>IF(N476="sníž. přenesená",J476,0)</f>
        <v>0</v>
      </c>
      <c r="BI476" s="238">
        <f>IF(N476="nulová",J476,0)</f>
        <v>0</v>
      </c>
      <c r="BJ476" s="17" t="s">
        <v>78</v>
      </c>
      <c r="BK476" s="238">
        <f>ROUND(I476*H476,2)</f>
        <v>0</v>
      </c>
      <c r="BL476" s="17" t="s">
        <v>168</v>
      </c>
      <c r="BM476" s="237" t="s">
        <v>659</v>
      </c>
    </row>
    <row r="477" s="2" customFormat="1" ht="33" customHeight="1">
      <c r="A477" s="38"/>
      <c r="B477" s="39"/>
      <c r="C477" s="226" t="s">
        <v>660</v>
      </c>
      <c r="D477" s="226" t="s">
        <v>163</v>
      </c>
      <c r="E477" s="227" t="s">
        <v>661</v>
      </c>
      <c r="F477" s="228" t="s">
        <v>662</v>
      </c>
      <c r="G477" s="229" t="s">
        <v>287</v>
      </c>
      <c r="H477" s="230">
        <v>2658.5880000000002</v>
      </c>
      <c r="I477" s="231"/>
      <c r="J477" s="232">
        <f>ROUND(I477*H477,2)</f>
        <v>0</v>
      </c>
      <c r="K477" s="228" t="s">
        <v>167</v>
      </c>
      <c r="L477" s="44"/>
      <c r="M477" s="233" t="s">
        <v>19</v>
      </c>
      <c r="N477" s="234" t="s">
        <v>42</v>
      </c>
      <c r="O477" s="84"/>
      <c r="P477" s="235">
        <f>O477*H477</f>
        <v>0</v>
      </c>
      <c r="Q477" s="235">
        <v>0</v>
      </c>
      <c r="R477" s="235">
        <f>Q477*H477</f>
        <v>0</v>
      </c>
      <c r="S477" s="235">
        <v>0</v>
      </c>
      <c r="T477" s="236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7" t="s">
        <v>168</v>
      </c>
      <c r="AT477" s="237" t="s">
        <v>163</v>
      </c>
      <c r="AU477" s="237" t="s">
        <v>80</v>
      </c>
      <c r="AY477" s="17" t="s">
        <v>161</v>
      </c>
      <c r="BE477" s="238">
        <f>IF(N477="základní",J477,0)</f>
        <v>0</v>
      </c>
      <c r="BF477" s="238">
        <f>IF(N477="snížená",J477,0)</f>
        <v>0</v>
      </c>
      <c r="BG477" s="238">
        <f>IF(N477="zákl. přenesená",J477,0)</f>
        <v>0</v>
      </c>
      <c r="BH477" s="238">
        <f>IF(N477="sníž. přenesená",J477,0)</f>
        <v>0</v>
      </c>
      <c r="BI477" s="238">
        <f>IF(N477="nulová",J477,0)</f>
        <v>0</v>
      </c>
      <c r="BJ477" s="17" t="s">
        <v>78</v>
      </c>
      <c r="BK477" s="238">
        <f>ROUND(I477*H477,2)</f>
        <v>0</v>
      </c>
      <c r="BL477" s="17" t="s">
        <v>168</v>
      </c>
      <c r="BM477" s="237" t="s">
        <v>663</v>
      </c>
    </row>
    <row r="478" s="12" customFormat="1" ht="25.92" customHeight="1">
      <c r="A478" s="12"/>
      <c r="B478" s="210"/>
      <c r="C478" s="211"/>
      <c r="D478" s="212" t="s">
        <v>70</v>
      </c>
      <c r="E478" s="213" t="s">
        <v>664</v>
      </c>
      <c r="F478" s="213" t="s">
        <v>665</v>
      </c>
      <c r="G478" s="211"/>
      <c r="H478" s="211"/>
      <c r="I478" s="214"/>
      <c r="J478" s="215">
        <f>BK478</f>
        <v>0</v>
      </c>
      <c r="K478" s="211"/>
      <c r="L478" s="216"/>
      <c r="M478" s="217"/>
      <c r="N478" s="218"/>
      <c r="O478" s="218"/>
      <c r="P478" s="219">
        <f>P479+P486+P490</f>
        <v>0</v>
      </c>
      <c r="Q478" s="218"/>
      <c r="R478" s="219">
        <f>R479+R486+R490</f>
        <v>2.0778851249999999</v>
      </c>
      <c r="S478" s="218"/>
      <c r="T478" s="220">
        <f>T479+T486+T490</f>
        <v>2.0600000000000001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21" t="s">
        <v>80</v>
      </c>
      <c r="AT478" s="222" t="s">
        <v>70</v>
      </c>
      <c r="AU478" s="222" t="s">
        <v>71</v>
      </c>
      <c r="AY478" s="221" t="s">
        <v>161</v>
      </c>
      <c r="BK478" s="223">
        <f>BK479+BK486+BK490</f>
        <v>0</v>
      </c>
    </row>
    <row r="479" s="12" customFormat="1" ht="22.8" customHeight="1">
      <c r="A479" s="12"/>
      <c r="B479" s="210"/>
      <c r="C479" s="211"/>
      <c r="D479" s="212" t="s">
        <v>70</v>
      </c>
      <c r="E479" s="224" t="s">
        <v>666</v>
      </c>
      <c r="F479" s="224" t="s">
        <v>667</v>
      </c>
      <c r="G479" s="211"/>
      <c r="H479" s="211"/>
      <c r="I479" s="214"/>
      <c r="J479" s="225">
        <f>BK479</f>
        <v>0</v>
      </c>
      <c r="K479" s="211"/>
      <c r="L479" s="216"/>
      <c r="M479" s="217"/>
      <c r="N479" s="218"/>
      <c r="O479" s="218"/>
      <c r="P479" s="219">
        <f>SUM(P480:P485)</f>
        <v>0</v>
      </c>
      <c r="Q479" s="218"/>
      <c r="R479" s="219">
        <f>SUM(R480:R485)</f>
        <v>1.7842940000000001</v>
      </c>
      <c r="S479" s="218"/>
      <c r="T479" s="220">
        <f>SUM(T480:T485)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21" t="s">
        <v>80</v>
      </c>
      <c r="AT479" s="222" t="s">
        <v>70</v>
      </c>
      <c r="AU479" s="222" t="s">
        <v>78</v>
      </c>
      <c r="AY479" s="221" t="s">
        <v>161</v>
      </c>
      <c r="BK479" s="223">
        <f>SUM(BK480:BK485)</f>
        <v>0</v>
      </c>
    </row>
    <row r="480" s="2" customFormat="1" ht="44.25" customHeight="1">
      <c r="A480" s="38"/>
      <c r="B480" s="39"/>
      <c r="C480" s="226" t="s">
        <v>668</v>
      </c>
      <c r="D480" s="226" t="s">
        <v>163</v>
      </c>
      <c r="E480" s="227" t="s">
        <v>669</v>
      </c>
      <c r="F480" s="228" t="s">
        <v>670</v>
      </c>
      <c r="G480" s="229" t="s">
        <v>166</v>
      </c>
      <c r="H480" s="230">
        <v>982</v>
      </c>
      <c r="I480" s="231"/>
      <c r="J480" s="232">
        <f>ROUND(I480*H480,2)</f>
        <v>0</v>
      </c>
      <c r="K480" s="228" t="s">
        <v>167</v>
      </c>
      <c r="L480" s="44"/>
      <c r="M480" s="233" t="s">
        <v>19</v>
      </c>
      <c r="N480" s="234" t="s">
        <v>42</v>
      </c>
      <c r="O480" s="84"/>
      <c r="P480" s="235">
        <f>O480*H480</f>
        <v>0</v>
      </c>
      <c r="Q480" s="235">
        <v>0.001817</v>
      </c>
      <c r="R480" s="235">
        <f>Q480*H480</f>
        <v>1.7842940000000001</v>
      </c>
      <c r="S480" s="235">
        <v>0</v>
      </c>
      <c r="T480" s="236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37" t="s">
        <v>276</v>
      </c>
      <c r="AT480" s="237" t="s">
        <v>163</v>
      </c>
      <c r="AU480" s="237" t="s">
        <v>80</v>
      </c>
      <c r="AY480" s="17" t="s">
        <v>161</v>
      </c>
      <c r="BE480" s="238">
        <f>IF(N480="základní",J480,0)</f>
        <v>0</v>
      </c>
      <c r="BF480" s="238">
        <f>IF(N480="snížená",J480,0)</f>
        <v>0</v>
      </c>
      <c r="BG480" s="238">
        <f>IF(N480="zákl. přenesená",J480,0)</f>
        <v>0</v>
      </c>
      <c r="BH480" s="238">
        <f>IF(N480="sníž. přenesená",J480,0)</f>
        <v>0</v>
      </c>
      <c r="BI480" s="238">
        <f>IF(N480="nulová",J480,0)</f>
        <v>0</v>
      </c>
      <c r="BJ480" s="17" t="s">
        <v>78</v>
      </c>
      <c r="BK480" s="238">
        <f>ROUND(I480*H480,2)</f>
        <v>0</v>
      </c>
      <c r="BL480" s="17" t="s">
        <v>276</v>
      </c>
      <c r="BM480" s="237" t="s">
        <v>671</v>
      </c>
    </row>
    <row r="481" s="13" customFormat="1">
      <c r="A481" s="13"/>
      <c r="B481" s="243"/>
      <c r="C481" s="244"/>
      <c r="D481" s="239" t="s">
        <v>172</v>
      </c>
      <c r="E481" s="245" t="s">
        <v>19</v>
      </c>
      <c r="F481" s="246" t="s">
        <v>672</v>
      </c>
      <c r="G481" s="244"/>
      <c r="H481" s="245" t="s">
        <v>19</v>
      </c>
      <c r="I481" s="247"/>
      <c r="J481" s="244"/>
      <c r="K481" s="244"/>
      <c r="L481" s="248"/>
      <c r="M481" s="249"/>
      <c r="N481" s="250"/>
      <c r="O481" s="250"/>
      <c r="P481" s="250"/>
      <c r="Q481" s="250"/>
      <c r="R481" s="250"/>
      <c r="S481" s="250"/>
      <c r="T481" s="25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2" t="s">
        <v>172</v>
      </c>
      <c r="AU481" s="252" t="s">
        <v>80</v>
      </c>
      <c r="AV481" s="13" t="s">
        <v>78</v>
      </c>
      <c r="AW481" s="13" t="s">
        <v>33</v>
      </c>
      <c r="AX481" s="13" t="s">
        <v>71</v>
      </c>
      <c r="AY481" s="252" t="s">
        <v>161</v>
      </c>
    </row>
    <row r="482" s="14" customFormat="1">
      <c r="A482" s="14"/>
      <c r="B482" s="253"/>
      <c r="C482" s="254"/>
      <c r="D482" s="239" t="s">
        <v>172</v>
      </c>
      <c r="E482" s="255" t="s">
        <v>19</v>
      </c>
      <c r="F482" s="256" t="s">
        <v>673</v>
      </c>
      <c r="G482" s="254"/>
      <c r="H482" s="257">
        <v>660</v>
      </c>
      <c r="I482" s="258"/>
      <c r="J482" s="254"/>
      <c r="K482" s="254"/>
      <c r="L482" s="259"/>
      <c r="M482" s="260"/>
      <c r="N482" s="261"/>
      <c r="O482" s="261"/>
      <c r="P482" s="261"/>
      <c r="Q482" s="261"/>
      <c r="R482" s="261"/>
      <c r="S482" s="261"/>
      <c r="T482" s="26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3" t="s">
        <v>172</v>
      </c>
      <c r="AU482" s="263" t="s">
        <v>80</v>
      </c>
      <c r="AV482" s="14" t="s">
        <v>80</v>
      </c>
      <c r="AW482" s="14" t="s">
        <v>33</v>
      </c>
      <c r="AX482" s="14" t="s">
        <v>71</v>
      </c>
      <c r="AY482" s="263" t="s">
        <v>161</v>
      </c>
    </row>
    <row r="483" s="13" customFormat="1">
      <c r="A483" s="13"/>
      <c r="B483" s="243"/>
      <c r="C483" s="244"/>
      <c r="D483" s="239" t="s">
        <v>172</v>
      </c>
      <c r="E483" s="245" t="s">
        <v>19</v>
      </c>
      <c r="F483" s="246" t="s">
        <v>674</v>
      </c>
      <c r="G483" s="244"/>
      <c r="H483" s="245" t="s">
        <v>19</v>
      </c>
      <c r="I483" s="247"/>
      <c r="J483" s="244"/>
      <c r="K483" s="244"/>
      <c r="L483" s="248"/>
      <c r="M483" s="249"/>
      <c r="N483" s="250"/>
      <c r="O483" s="250"/>
      <c r="P483" s="250"/>
      <c r="Q483" s="250"/>
      <c r="R483" s="250"/>
      <c r="S483" s="250"/>
      <c r="T483" s="25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2" t="s">
        <v>172</v>
      </c>
      <c r="AU483" s="252" t="s">
        <v>80</v>
      </c>
      <c r="AV483" s="13" t="s">
        <v>78</v>
      </c>
      <c r="AW483" s="13" t="s">
        <v>33</v>
      </c>
      <c r="AX483" s="13" t="s">
        <v>71</v>
      </c>
      <c r="AY483" s="252" t="s">
        <v>161</v>
      </c>
    </row>
    <row r="484" s="14" customFormat="1">
      <c r="A484" s="14"/>
      <c r="B484" s="253"/>
      <c r="C484" s="254"/>
      <c r="D484" s="239" t="s">
        <v>172</v>
      </c>
      <c r="E484" s="255" t="s">
        <v>19</v>
      </c>
      <c r="F484" s="256" t="s">
        <v>675</v>
      </c>
      <c r="G484" s="254"/>
      <c r="H484" s="257">
        <v>322</v>
      </c>
      <c r="I484" s="258"/>
      <c r="J484" s="254"/>
      <c r="K484" s="254"/>
      <c r="L484" s="259"/>
      <c r="M484" s="260"/>
      <c r="N484" s="261"/>
      <c r="O484" s="261"/>
      <c r="P484" s="261"/>
      <c r="Q484" s="261"/>
      <c r="R484" s="261"/>
      <c r="S484" s="261"/>
      <c r="T484" s="26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3" t="s">
        <v>172</v>
      </c>
      <c r="AU484" s="263" t="s">
        <v>80</v>
      </c>
      <c r="AV484" s="14" t="s">
        <v>80</v>
      </c>
      <c r="AW484" s="14" t="s">
        <v>33</v>
      </c>
      <c r="AX484" s="14" t="s">
        <v>71</v>
      </c>
      <c r="AY484" s="263" t="s">
        <v>161</v>
      </c>
    </row>
    <row r="485" s="15" customFormat="1">
      <c r="A485" s="15"/>
      <c r="B485" s="264"/>
      <c r="C485" s="265"/>
      <c r="D485" s="239" t="s">
        <v>172</v>
      </c>
      <c r="E485" s="266" t="s">
        <v>19</v>
      </c>
      <c r="F485" s="267" t="s">
        <v>177</v>
      </c>
      <c r="G485" s="265"/>
      <c r="H485" s="268">
        <v>982</v>
      </c>
      <c r="I485" s="269"/>
      <c r="J485" s="265"/>
      <c r="K485" s="265"/>
      <c r="L485" s="270"/>
      <c r="M485" s="271"/>
      <c r="N485" s="272"/>
      <c r="O485" s="272"/>
      <c r="P485" s="272"/>
      <c r="Q485" s="272"/>
      <c r="R485" s="272"/>
      <c r="S485" s="272"/>
      <c r="T485" s="273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74" t="s">
        <v>172</v>
      </c>
      <c r="AU485" s="274" t="s">
        <v>80</v>
      </c>
      <c r="AV485" s="15" t="s">
        <v>168</v>
      </c>
      <c r="AW485" s="15" t="s">
        <v>33</v>
      </c>
      <c r="AX485" s="15" t="s">
        <v>78</v>
      </c>
      <c r="AY485" s="274" t="s">
        <v>161</v>
      </c>
    </row>
    <row r="486" s="12" customFormat="1" ht="22.8" customHeight="1">
      <c r="A486" s="12"/>
      <c r="B486" s="210"/>
      <c r="C486" s="211"/>
      <c r="D486" s="212" t="s">
        <v>70</v>
      </c>
      <c r="E486" s="224" t="s">
        <v>676</v>
      </c>
      <c r="F486" s="224" t="s">
        <v>677</v>
      </c>
      <c r="G486" s="211"/>
      <c r="H486" s="211"/>
      <c r="I486" s="214"/>
      <c r="J486" s="225">
        <f>BK486</f>
        <v>0</v>
      </c>
      <c r="K486" s="211"/>
      <c r="L486" s="216"/>
      <c r="M486" s="217"/>
      <c r="N486" s="218"/>
      <c r="O486" s="218"/>
      <c r="P486" s="219">
        <f>SUM(P487:P489)</f>
        <v>0</v>
      </c>
      <c r="Q486" s="218"/>
      <c r="R486" s="219">
        <f>SUM(R487:R489)</f>
        <v>0.216588</v>
      </c>
      <c r="S486" s="218"/>
      <c r="T486" s="220">
        <f>SUM(T487:T489)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21" t="s">
        <v>80</v>
      </c>
      <c r="AT486" s="222" t="s">
        <v>70</v>
      </c>
      <c r="AU486" s="222" t="s">
        <v>78</v>
      </c>
      <c r="AY486" s="221" t="s">
        <v>161</v>
      </c>
      <c r="BK486" s="223">
        <f>SUM(BK487:BK489)</f>
        <v>0</v>
      </c>
    </row>
    <row r="487" s="2" customFormat="1" ht="21.75" customHeight="1">
      <c r="A487" s="38"/>
      <c r="B487" s="39"/>
      <c r="C487" s="226" t="s">
        <v>678</v>
      </c>
      <c r="D487" s="226" t="s">
        <v>163</v>
      </c>
      <c r="E487" s="227" t="s">
        <v>679</v>
      </c>
      <c r="F487" s="228" t="s">
        <v>680</v>
      </c>
      <c r="G487" s="229" t="s">
        <v>201</v>
      </c>
      <c r="H487" s="230">
        <v>30</v>
      </c>
      <c r="I487" s="231"/>
      <c r="J487" s="232">
        <f>ROUND(I487*H487,2)</f>
        <v>0</v>
      </c>
      <c r="K487" s="228" t="s">
        <v>167</v>
      </c>
      <c r="L487" s="44"/>
      <c r="M487" s="233" t="s">
        <v>19</v>
      </c>
      <c r="N487" s="234" t="s">
        <v>42</v>
      </c>
      <c r="O487" s="84"/>
      <c r="P487" s="235">
        <f>O487*H487</f>
        <v>0</v>
      </c>
      <c r="Q487" s="235">
        <v>0.0072195999999999996</v>
      </c>
      <c r="R487" s="235">
        <f>Q487*H487</f>
        <v>0.216588</v>
      </c>
      <c r="S487" s="235">
        <v>0</v>
      </c>
      <c r="T487" s="236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37" t="s">
        <v>276</v>
      </c>
      <c r="AT487" s="237" t="s">
        <v>163</v>
      </c>
      <c r="AU487" s="237" t="s">
        <v>80</v>
      </c>
      <c r="AY487" s="17" t="s">
        <v>161</v>
      </c>
      <c r="BE487" s="238">
        <f>IF(N487="základní",J487,0)</f>
        <v>0</v>
      </c>
      <c r="BF487" s="238">
        <f>IF(N487="snížená",J487,0)</f>
        <v>0</v>
      </c>
      <c r="BG487" s="238">
        <f>IF(N487="zákl. přenesená",J487,0)</f>
        <v>0</v>
      </c>
      <c r="BH487" s="238">
        <f>IF(N487="sníž. přenesená",J487,0)</f>
        <v>0</v>
      </c>
      <c r="BI487" s="238">
        <f>IF(N487="nulová",J487,0)</f>
        <v>0</v>
      </c>
      <c r="BJ487" s="17" t="s">
        <v>78</v>
      </c>
      <c r="BK487" s="238">
        <f>ROUND(I487*H487,2)</f>
        <v>0</v>
      </c>
      <c r="BL487" s="17" t="s">
        <v>276</v>
      </c>
      <c r="BM487" s="237" t="s">
        <v>681</v>
      </c>
    </row>
    <row r="488" s="13" customFormat="1">
      <c r="A488" s="13"/>
      <c r="B488" s="243"/>
      <c r="C488" s="244"/>
      <c r="D488" s="239" t="s">
        <v>172</v>
      </c>
      <c r="E488" s="245" t="s">
        <v>19</v>
      </c>
      <c r="F488" s="246" t="s">
        <v>303</v>
      </c>
      <c r="G488" s="244"/>
      <c r="H488" s="245" t="s">
        <v>19</v>
      </c>
      <c r="I488" s="247"/>
      <c r="J488" s="244"/>
      <c r="K488" s="244"/>
      <c r="L488" s="248"/>
      <c r="M488" s="249"/>
      <c r="N488" s="250"/>
      <c r="O488" s="250"/>
      <c r="P488" s="250"/>
      <c r="Q488" s="250"/>
      <c r="R488" s="250"/>
      <c r="S488" s="250"/>
      <c r="T488" s="25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2" t="s">
        <v>172</v>
      </c>
      <c r="AU488" s="252" t="s">
        <v>80</v>
      </c>
      <c r="AV488" s="13" t="s">
        <v>78</v>
      </c>
      <c r="AW488" s="13" t="s">
        <v>33</v>
      </c>
      <c r="AX488" s="13" t="s">
        <v>71</v>
      </c>
      <c r="AY488" s="252" t="s">
        <v>161</v>
      </c>
    </row>
    <row r="489" s="14" customFormat="1">
      <c r="A489" s="14"/>
      <c r="B489" s="253"/>
      <c r="C489" s="254"/>
      <c r="D489" s="239" t="s">
        <v>172</v>
      </c>
      <c r="E489" s="255" t="s">
        <v>19</v>
      </c>
      <c r="F489" s="256" t="s">
        <v>682</v>
      </c>
      <c r="G489" s="254"/>
      <c r="H489" s="257">
        <v>30</v>
      </c>
      <c r="I489" s="258"/>
      <c r="J489" s="254"/>
      <c r="K489" s="254"/>
      <c r="L489" s="259"/>
      <c r="M489" s="260"/>
      <c r="N489" s="261"/>
      <c r="O489" s="261"/>
      <c r="P489" s="261"/>
      <c r="Q489" s="261"/>
      <c r="R489" s="261"/>
      <c r="S489" s="261"/>
      <c r="T489" s="262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3" t="s">
        <v>172</v>
      </c>
      <c r="AU489" s="263" t="s">
        <v>80</v>
      </c>
      <c r="AV489" s="14" t="s">
        <v>80</v>
      </c>
      <c r="AW489" s="14" t="s">
        <v>33</v>
      </c>
      <c r="AX489" s="14" t="s">
        <v>78</v>
      </c>
      <c r="AY489" s="263" t="s">
        <v>161</v>
      </c>
    </row>
    <row r="490" s="12" customFormat="1" ht="22.8" customHeight="1">
      <c r="A490" s="12"/>
      <c r="B490" s="210"/>
      <c r="C490" s="211"/>
      <c r="D490" s="212" t="s">
        <v>70</v>
      </c>
      <c r="E490" s="224" t="s">
        <v>683</v>
      </c>
      <c r="F490" s="224" t="s">
        <v>684</v>
      </c>
      <c r="G490" s="211"/>
      <c r="H490" s="211"/>
      <c r="I490" s="214"/>
      <c r="J490" s="225">
        <f>BK490</f>
        <v>0</v>
      </c>
      <c r="K490" s="211"/>
      <c r="L490" s="216"/>
      <c r="M490" s="217"/>
      <c r="N490" s="218"/>
      <c r="O490" s="218"/>
      <c r="P490" s="219">
        <f>SUM(P491:P507)</f>
        <v>0</v>
      </c>
      <c r="Q490" s="218"/>
      <c r="R490" s="219">
        <f>SUM(R491:R507)</f>
        <v>0.077003125000000006</v>
      </c>
      <c r="S490" s="218"/>
      <c r="T490" s="220">
        <f>SUM(T491:T507)</f>
        <v>2.0600000000000001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21" t="s">
        <v>80</v>
      </c>
      <c r="AT490" s="222" t="s">
        <v>70</v>
      </c>
      <c r="AU490" s="222" t="s">
        <v>78</v>
      </c>
      <c r="AY490" s="221" t="s">
        <v>161</v>
      </c>
      <c r="BK490" s="223">
        <f>SUM(BK491:BK507)</f>
        <v>0</v>
      </c>
    </row>
    <row r="491" s="2" customFormat="1" ht="21.75" customHeight="1">
      <c r="A491" s="38"/>
      <c r="B491" s="39"/>
      <c r="C491" s="226" t="s">
        <v>685</v>
      </c>
      <c r="D491" s="226" t="s">
        <v>163</v>
      </c>
      <c r="E491" s="227" t="s">
        <v>686</v>
      </c>
      <c r="F491" s="228" t="s">
        <v>687</v>
      </c>
      <c r="G491" s="229" t="s">
        <v>201</v>
      </c>
      <c r="H491" s="230">
        <v>10</v>
      </c>
      <c r="I491" s="231"/>
      <c r="J491" s="232">
        <f>ROUND(I491*H491,2)</f>
        <v>0</v>
      </c>
      <c r="K491" s="228" t="s">
        <v>167</v>
      </c>
      <c r="L491" s="44"/>
      <c r="M491" s="233" t="s">
        <v>19</v>
      </c>
      <c r="N491" s="234" t="s">
        <v>42</v>
      </c>
      <c r="O491" s="84"/>
      <c r="P491" s="235">
        <f>O491*H491</f>
        <v>0</v>
      </c>
      <c r="Q491" s="235">
        <v>0</v>
      </c>
      <c r="R491" s="235">
        <f>Q491*H491</f>
        <v>0</v>
      </c>
      <c r="S491" s="235">
        <v>0.025000000000000001</v>
      </c>
      <c r="T491" s="236">
        <f>S491*H491</f>
        <v>0.25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37" t="s">
        <v>276</v>
      </c>
      <c r="AT491" s="237" t="s">
        <v>163</v>
      </c>
      <c r="AU491" s="237" t="s">
        <v>80</v>
      </c>
      <c r="AY491" s="17" t="s">
        <v>161</v>
      </c>
      <c r="BE491" s="238">
        <f>IF(N491="základní",J491,0)</f>
        <v>0</v>
      </c>
      <c r="BF491" s="238">
        <f>IF(N491="snížená",J491,0)</f>
        <v>0</v>
      </c>
      <c r="BG491" s="238">
        <f>IF(N491="zákl. přenesená",J491,0)</f>
        <v>0</v>
      </c>
      <c r="BH491" s="238">
        <f>IF(N491="sníž. přenesená",J491,0)</f>
        <v>0</v>
      </c>
      <c r="BI491" s="238">
        <f>IF(N491="nulová",J491,0)</f>
        <v>0</v>
      </c>
      <c r="BJ491" s="17" t="s">
        <v>78</v>
      </c>
      <c r="BK491" s="238">
        <f>ROUND(I491*H491,2)</f>
        <v>0</v>
      </c>
      <c r="BL491" s="17" t="s">
        <v>276</v>
      </c>
      <c r="BM491" s="237" t="s">
        <v>688</v>
      </c>
    </row>
    <row r="492" s="2" customFormat="1" ht="21.75" customHeight="1">
      <c r="A492" s="38"/>
      <c r="B492" s="39"/>
      <c r="C492" s="226" t="s">
        <v>689</v>
      </c>
      <c r="D492" s="226" t="s">
        <v>163</v>
      </c>
      <c r="E492" s="227" t="s">
        <v>690</v>
      </c>
      <c r="F492" s="228" t="s">
        <v>691</v>
      </c>
      <c r="G492" s="229" t="s">
        <v>334</v>
      </c>
      <c r="H492" s="230">
        <v>750</v>
      </c>
      <c r="I492" s="231"/>
      <c r="J492" s="232">
        <f>ROUND(I492*H492,2)</f>
        <v>0</v>
      </c>
      <c r="K492" s="228" t="s">
        <v>167</v>
      </c>
      <c r="L492" s="44"/>
      <c r="M492" s="233" t="s">
        <v>19</v>
      </c>
      <c r="N492" s="234" t="s">
        <v>42</v>
      </c>
      <c r="O492" s="84"/>
      <c r="P492" s="235">
        <f>O492*H492</f>
        <v>0</v>
      </c>
      <c r="Q492" s="235">
        <v>4.93375E-05</v>
      </c>
      <c r="R492" s="235">
        <f>Q492*H492</f>
        <v>0.037003124999999998</v>
      </c>
      <c r="S492" s="235">
        <v>0</v>
      </c>
      <c r="T492" s="236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7" t="s">
        <v>276</v>
      </c>
      <c r="AT492" s="237" t="s">
        <v>163</v>
      </c>
      <c r="AU492" s="237" t="s">
        <v>80</v>
      </c>
      <c r="AY492" s="17" t="s">
        <v>161</v>
      </c>
      <c r="BE492" s="238">
        <f>IF(N492="základní",J492,0)</f>
        <v>0</v>
      </c>
      <c r="BF492" s="238">
        <f>IF(N492="snížená",J492,0)</f>
        <v>0</v>
      </c>
      <c r="BG492" s="238">
        <f>IF(N492="zákl. přenesená",J492,0)</f>
        <v>0</v>
      </c>
      <c r="BH492" s="238">
        <f>IF(N492="sníž. přenesená",J492,0)</f>
        <v>0</v>
      </c>
      <c r="BI492" s="238">
        <f>IF(N492="nulová",J492,0)</f>
        <v>0</v>
      </c>
      <c r="BJ492" s="17" t="s">
        <v>78</v>
      </c>
      <c r="BK492" s="238">
        <f>ROUND(I492*H492,2)</f>
        <v>0</v>
      </c>
      <c r="BL492" s="17" t="s">
        <v>276</v>
      </c>
      <c r="BM492" s="237" t="s">
        <v>692</v>
      </c>
    </row>
    <row r="493" s="2" customFormat="1" ht="16.5" customHeight="1">
      <c r="A493" s="38"/>
      <c r="B493" s="39"/>
      <c r="C493" s="275" t="s">
        <v>693</v>
      </c>
      <c r="D493" s="275" t="s">
        <v>305</v>
      </c>
      <c r="E493" s="276" t="s">
        <v>694</v>
      </c>
      <c r="F493" s="277" t="s">
        <v>695</v>
      </c>
      <c r="G493" s="278" t="s">
        <v>511</v>
      </c>
      <c r="H493" s="279">
        <v>1</v>
      </c>
      <c r="I493" s="280"/>
      <c r="J493" s="281">
        <f>ROUND(I493*H493,2)</f>
        <v>0</v>
      </c>
      <c r="K493" s="277" t="s">
        <v>593</v>
      </c>
      <c r="L493" s="282"/>
      <c r="M493" s="283" t="s">
        <v>19</v>
      </c>
      <c r="N493" s="284" t="s">
        <v>42</v>
      </c>
      <c r="O493" s="84"/>
      <c r="P493" s="235">
        <f>O493*H493</f>
        <v>0</v>
      </c>
      <c r="Q493" s="235">
        <v>0.040000000000000001</v>
      </c>
      <c r="R493" s="235">
        <f>Q493*H493</f>
        <v>0.040000000000000001</v>
      </c>
      <c r="S493" s="235">
        <v>0</v>
      </c>
      <c r="T493" s="23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37" t="s">
        <v>213</v>
      </c>
      <c r="AT493" s="237" t="s">
        <v>305</v>
      </c>
      <c r="AU493" s="237" t="s">
        <v>80</v>
      </c>
      <c r="AY493" s="17" t="s">
        <v>161</v>
      </c>
      <c r="BE493" s="238">
        <f>IF(N493="základní",J493,0)</f>
        <v>0</v>
      </c>
      <c r="BF493" s="238">
        <f>IF(N493="snížená",J493,0)</f>
        <v>0</v>
      </c>
      <c r="BG493" s="238">
        <f>IF(N493="zákl. přenesená",J493,0)</f>
        <v>0</v>
      </c>
      <c r="BH493" s="238">
        <f>IF(N493="sníž. přenesená",J493,0)</f>
        <v>0</v>
      </c>
      <c r="BI493" s="238">
        <f>IF(N493="nulová",J493,0)</f>
        <v>0</v>
      </c>
      <c r="BJ493" s="17" t="s">
        <v>78</v>
      </c>
      <c r="BK493" s="238">
        <f>ROUND(I493*H493,2)</f>
        <v>0</v>
      </c>
      <c r="BL493" s="17" t="s">
        <v>168</v>
      </c>
      <c r="BM493" s="237" t="s">
        <v>696</v>
      </c>
    </row>
    <row r="494" s="2" customFormat="1" ht="21.75" customHeight="1">
      <c r="A494" s="38"/>
      <c r="B494" s="39"/>
      <c r="C494" s="226" t="s">
        <v>697</v>
      </c>
      <c r="D494" s="226" t="s">
        <v>163</v>
      </c>
      <c r="E494" s="227" t="s">
        <v>698</v>
      </c>
      <c r="F494" s="228" t="s">
        <v>699</v>
      </c>
      <c r="G494" s="229" t="s">
        <v>334</v>
      </c>
      <c r="H494" s="230">
        <v>1810</v>
      </c>
      <c r="I494" s="231"/>
      <c r="J494" s="232">
        <f>ROUND(I494*H494,2)</f>
        <v>0</v>
      </c>
      <c r="K494" s="228" t="s">
        <v>167</v>
      </c>
      <c r="L494" s="44"/>
      <c r="M494" s="233" t="s">
        <v>19</v>
      </c>
      <c r="N494" s="234" t="s">
        <v>42</v>
      </c>
      <c r="O494" s="84"/>
      <c r="P494" s="235">
        <f>O494*H494</f>
        <v>0</v>
      </c>
      <c r="Q494" s="235">
        <v>0</v>
      </c>
      <c r="R494" s="235">
        <f>Q494*H494</f>
        <v>0</v>
      </c>
      <c r="S494" s="235">
        <v>0.001</v>
      </c>
      <c r="T494" s="236">
        <f>S494*H494</f>
        <v>1.8100000000000001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37" t="s">
        <v>276</v>
      </c>
      <c r="AT494" s="237" t="s">
        <v>163</v>
      </c>
      <c r="AU494" s="237" t="s">
        <v>80</v>
      </c>
      <c r="AY494" s="17" t="s">
        <v>161</v>
      </c>
      <c r="BE494" s="238">
        <f>IF(N494="základní",J494,0)</f>
        <v>0</v>
      </c>
      <c r="BF494" s="238">
        <f>IF(N494="snížená",J494,0)</f>
        <v>0</v>
      </c>
      <c r="BG494" s="238">
        <f>IF(N494="zákl. přenesená",J494,0)</f>
        <v>0</v>
      </c>
      <c r="BH494" s="238">
        <f>IF(N494="sníž. přenesená",J494,0)</f>
        <v>0</v>
      </c>
      <c r="BI494" s="238">
        <f>IF(N494="nulová",J494,0)</f>
        <v>0</v>
      </c>
      <c r="BJ494" s="17" t="s">
        <v>78</v>
      </c>
      <c r="BK494" s="238">
        <f>ROUND(I494*H494,2)</f>
        <v>0</v>
      </c>
      <c r="BL494" s="17" t="s">
        <v>276</v>
      </c>
      <c r="BM494" s="237" t="s">
        <v>700</v>
      </c>
    </row>
    <row r="495" s="13" customFormat="1">
      <c r="A495" s="13"/>
      <c r="B495" s="243"/>
      <c r="C495" s="244"/>
      <c r="D495" s="239" t="s">
        <v>172</v>
      </c>
      <c r="E495" s="245" t="s">
        <v>19</v>
      </c>
      <c r="F495" s="246" t="s">
        <v>701</v>
      </c>
      <c r="G495" s="244"/>
      <c r="H495" s="245" t="s">
        <v>19</v>
      </c>
      <c r="I495" s="247"/>
      <c r="J495" s="244"/>
      <c r="K495" s="244"/>
      <c r="L495" s="248"/>
      <c r="M495" s="249"/>
      <c r="N495" s="250"/>
      <c r="O495" s="250"/>
      <c r="P495" s="250"/>
      <c r="Q495" s="250"/>
      <c r="R495" s="250"/>
      <c r="S495" s="250"/>
      <c r="T495" s="25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2" t="s">
        <v>172</v>
      </c>
      <c r="AU495" s="252" t="s">
        <v>80</v>
      </c>
      <c r="AV495" s="13" t="s">
        <v>78</v>
      </c>
      <c r="AW495" s="13" t="s">
        <v>33</v>
      </c>
      <c r="AX495" s="13" t="s">
        <v>71</v>
      </c>
      <c r="AY495" s="252" t="s">
        <v>161</v>
      </c>
    </row>
    <row r="496" s="14" customFormat="1">
      <c r="A496" s="14"/>
      <c r="B496" s="253"/>
      <c r="C496" s="254"/>
      <c r="D496" s="239" t="s">
        <v>172</v>
      </c>
      <c r="E496" s="255" t="s">
        <v>19</v>
      </c>
      <c r="F496" s="256" t="s">
        <v>702</v>
      </c>
      <c r="G496" s="254"/>
      <c r="H496" s="257">
        <v>350</v>
      </c>
      <c r="I496" s="258"/>
      <c r="J496" s="254"/>
      <c r="K496" s="254"/>
      <c r="L496" s="259"/>
      <c r="M496" s="260"/>
      <c r="N496" s="261"/>
      <c r="O496" s="261"/>
      <c r="P496" s="261"/>
      <c r="Q496" s="261"/>
      <c r="R496" s="261"/>
      <c r="S496" s="261"/>
      <c r="T496" s="26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3" t="s">
        <v>172</v>
      </c>
      <c r="AU496" s="263" t="s">
        <v>80</v>
      </c>
      <c r="AV496" s="14" t="s">
        <v>80</v>
      </c>
      <c r="AW496" s="14" t="s">
        <v>33</v>
      </c>
      <c r="AX496" s="14" t="s">
        <v>71</v>
      </c>
      <c r="AY496" s="263" t="s">
        <v>161</v>
      </c>
    </row>
    <row r="497" s="13" customFormat="1">
      <c r="A497" s="13"/>
      <c r="B497" s="243"/>
      <c r="C497" s="244"/>
      <c r="D497" s="239" t="s">
        <v>172</v>
      </c>
      <c r="E497" s="245" t="s">
        <v>19</v>
      </c>
      <c r="F497" s="246" t="s">
        <v>703</v>
      </c>
      <c r="G497" s="244"/>
      <c r="H497" s="245" t="s">
        <v>19</v>
      </c>
      <c r="I497" s="247"/>
      <c r="J497" s="244"/>
      <c r="K497" s="244"/>
      <c r="L497" s="248"/>
      <c r="M497" s="249"/>
      <c r="N497" s="250"/>
      <c r="O497" s="250"/>
      <c r="P497" s="250"/>
      <c r="Q497" s="250"/>
      <c r="R497" s="250"/>
      <c r="S497" s="250"/>
      <c r="T497" s="25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2" t="s">
        <v>172</v>
      </c>
      <c r="AU497" s="252" t="s">
        <v>80</v>
      </c>
      <c r="AV497" s="13" t="s">
        <v>78</v>
      </c>
      <c r="AW497" s="13" t="s">
        <v>33</v>
      </c>
      <c r="AX497" s="13" t="s">
        <v>71</v>
      </c>
      <c r="AY497" s="252" t="s">
        <v>161</v>
      </c>
    </row>
    <row r="498" s="14" customFormat="1">
      <c r="A498" s="14"/>
      <c r="B498" s="253"/>
      <c r="C498" s="254"/>
      <c r="D498" s="239" t="s">
        <v>172</v>
      </c>
      <c r="E498" s="255" t="s">
        <v>19</v>
      </c>
      <c r="F498" s="256" t="s">
        <v>704</v>
      </c>
      <c r="G498" s="254"/>
      <c r="H498" s="257">
        <v>150</v>
      </c>
      <c r="I498" s="258"/>
      <c r="J498" s="254"/>
      <c r="K498" s="254"/>
      <c r="L498" s="259"/>
      <c r="M498" s="260"/>
      <c r="N498" s="261"/>
      <c r="O498" s="261"/>
      <c r="P498" s="261"/>
      <c r="Q498" s="261"/>
      <c r="R498" s="261"/>
      <c r="S498" s="261"/>
      <c r="T498" s="26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63" t="s">
        <v>172</v>
      </c>
      <c r="AU498" s="263" t="s">
        <v>80</v>
      </c>
      <c r="AV498" s="14" t="s">
        <v>80</v>
      </c>
      <c r="AW498" s="14" t="s">
        <v>33</v>
      </c>
      <c r="AX498" s="14" t="s">
        <v>71</v>
      </c>
      <c r="AY498" s="263" t="s">
        <v>161</v>
      </c>
    </row>
    <row r="499" s="13" customFormat="1">
      <c r="A499" s="13"/>
      <c r="B499" s="243"/>
      <c r="C499" s="244"/>
      <c r="D499" s="239" t="s">
        <v>172</v>
      </c>
      <c r="E499" s="245" t="s">
        <v>19</v>
      </c>
      <c r="F499" s="246" t="s">
        <v>705</v>
      </c>
      <c r="G499" s="244"/>
      <c r="H499" s="245" t="s">
        <v>19</v>
      </c>
      <c r="I499" s="247"/>
      <c r="J499" s="244"/>
      <c r="K499" s="244"/>
      <c r="L499" s="248"/>
      <c r="M499" s="249"/>
      <c r="N499" s="250"/>
      <c r="O499" s="250"/>
      <c r="P499" s="250"/>
      <c r="Q499" s="250"/>
      <c r="R499" s="250"/>
      <c r="S499" s="250"/>
      <c r="T499" s="25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2" t="s">
        <v>172</v>
      </c>
      <c r="AU499" s="252" t="s">
        <v>80</v>
      </c>
      <c r="AV499" s="13" t="s">
        <v>78</v>
      </c>
      <c r="AW499" s="13" t="s">
        <v>33</v>
      </c>
      <c r="AX499" s="13" t="s">
        <v>71</v>
      </c>
      <c r="AY499" s="252" t="s">
        <v>161</v>
      </c>
    </row>
    <row r="500" s="14" customFormat="1">
      <c r="A500" s="14"/>
      <c r="B500" s="253"/>
      <c r="C500" s="254"/>
      <c r="D500" s="239" t="s">
        <v>172</v>
      </c>
      <c r="E500" s="255" t="s">
        <v>19</v>
      </c>
      <c r="F500" s="256" t="s">
        <v>706</v>
      </c>
      <c r="G500" s="254"/>
      <c r="H500" s="257">
        <v>500</v>
      </c>
      <c r="I500" s="258"/>
      <c r="J500" s="254"/>
      <c r="K500" s="254"/>
      <c r="L500" s="259"/>
      <c r="M500" s="260"/>
      <c r="N500" s="261"/>
      <c r="O500" s="261"/>
      <c r="P500" s="261"/>
      <c r="Q500" s="261"/>
      <c r="R500" s="261"/>
      <c r="S500" s="261"/>
      <c r="T500" s="26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3" t="s">
        <v>172</v>
      </c>
      <c r="AU500" s="263" t="s">
        <v>80</v>
      </c>
      <c r="AV500" s="14" t="s">
        <v>80</v>
      </c>
      <c r="AW500" s="14" t="s">
        <v>33</v>
      </c>
      <c r="AX500" s="14" t="s">
        <v>71</v>
      </c>
      <c r="AY500" s="263" t="s">
        <v>161</v>
      </c>
    </row>
    <row r="501" s="13" customFormat="1">
      <c r="A501" s="13"/>
      <c r="B501" s="243"/>
      <c r="C501" s="244"/>
      <c r="D501" s="239" t="s">
        <v>172</v>
      </c>
      <c r="E501" s="245" t="s">
        <v>19</v>
      </c>
      <c r="F501" s="246" t="s">
        <v>707</v>
      </c>
      <c r="G501" s="244"/>
      <c r="H501" s="245" t="s">
        <v>19</v>
      </c>
      <c r="I501" s="247"/>
      <c r="J501" s="244"/>
      <c r="K501" s="244"/>
      <c r="L501" s="248"/>
      <c r="M501" s="249"/>
      <c r="N501" s="250"/>
      <c r="O501" s="250"/>
      <c r="P501" s="250"/>
      <c r="Q501" s="250"/>
      <c r="R501" s="250"/>
      <c r="S501" s="250"/>
      <c r="T501" s="25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2" t="s">
        <v>172</v>
      </c>
      <c r="AU501" s="252" t="s">
        <v>80</v>
      </c>
      <c r="AV501" s="13" t="s">
        <v>78</v>
      </c>
      <c r="AW501" s="13" t="s">
        <v>33</v>
      </c>
      <c r="AX501" s="13" t="s">
        <v>71</v>
      </c>
      <c r="AY501" s="252" t="s">
        <v>161</v>
      </c>
    </row>
    <row r="502" s="14" customFormat="1">
      <c r="A502" s="14"/>
      <c r="B502" s="253"/>
      <c r="C502" s="254"/>
      <c r="D502" s="239" t="s">
        <v>172</v>
      </c>
      <c r="E502" s="255" t="s">
        <v>19</v>
      </c>
      <c r="F502" s="256" t="s">
        <v>708</v>
      </c>
      <c r="G502" s="254"/>
      <c r="H502" s="257">
        <v>10</v>
      </c>
      <c r="I502" s="258"/>
      <c r="J502" s="254"/>
      <c r="K502" s="254"/>
      <c r="L502" s="259"/>
      <c r="M502" s="260"/>
      <c r="N502" s="261"/>
      <c r="O502" s="261"/>
      <c r="P502" s="261"/>
      <c r="Q502" s="261"/>
      <c r="R502" s="261"/>
      <c r="S502" s="261"/>
      <c r="T502" s="262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3" t="s">
        <v>172</v>
      </c>
      <c r="AU502" s="263" t="s">
        <v>80</v>
      </c>
      <c r="AV502" s="14" t="s">
        <v>80</v>
      </c>
      <c r="AW502" s="14" t="s">
        <v>33</v>
      </c>
      <c r="AX502" s="14" t="s">
        <v>71</v>
      </c>
      <c r="AY502" s="263" t="s">
        <v>161</v>
      </c>
    </row>
    <row r="503" s="13" customFormat="1">
      <c r="A503" s="13"/>
      <c r="B503" s="243"/>
      <c r="C503" s="244"/>
      <c r="D503" s="239" t="s">
        <v>172</v>
      </c>
      <c r="E503" s="245" t="s">
        <v>19</v>
      </c>
      <c r="F503" s="246" t="s">
        <v>709</v>
      </c>
      <c r="G503" s="244"/>
      <c r="H503" s="245" t="s">
        <v>19</v>
      </c>
      <c r="I503" s="247"/>
      <c r="J503" s="244"/>
      <c r="K503" s="244"/>
      <c r="L503" s="248"/>
      <c r="M503" s="249"/>
      <c r="N503" s="250"/>
      <c r="O503" s="250"/>
      <c r="P503" s="250"/>
      <c r="Q503" s="250"/>
      <c r="R503" s="250"/>
      <c r="S503" s="250"/>
      <c r="T503" s="25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2" t="s">
        <v>172</v>
      </c>
      <c r="AU503" s="252" t="s">
        <v>80</v>
      </c>
      <c r="AV503" s="13" t="s">
        <v>78</v>
      </c>
      <c r="AW503" s="13" t="s">
        <v>33</v>
      </c>
      <c r="AX503" s="13" t="s">
        <v>71</v>
      </c>
      <c r="AY503" s="252" t="s">
        <v>161</v>
      </c>
    </row>
    <row r="504" s="14" customFormat="1">
      <c r="A504" s="14"/>
      <c r="B504" s="253"/>
      <c r="C504" s="254"/>
      <c r="D504" s="239" t="s">
        <v>172</v>
      </c>
      <c r="E504" s="255" t="s">
        <v>19</v>
      </c>
      <c r="F504" s="256" t="s">
        <v>710</v>
      </c>
      <c r="G504" s="254"/>
      <c r="H504" s="257">
        <v>750</v>
      </c>
      <c r="I504" s="258"/>
      <c r="J504" s="254"/>
      <c r="K504" s="254"/>
      <c r="L504" s="259"/>
      <c r="M504" s="260"/>
      <c r="N504" s="261"/>
      <c r="O504" s="261"/>
      <c r="P504" s="261"/>
      <c r="Q504" s="261"/>
      <c r="R504" s="261"/>
      <c r="S504" s="261"/>
      <c r="T504" s="26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3" t="s">
        <v>172</v>
      </c>
      <c r="AU504" s="263" t="s">
        <v>80</v>
      </c>
      <c r="AV504" s="14" t="s">
        <v>80</v>
      </c>
      <c r="AW504" s="14" t="s">
        <v>33</v>
      </c>
      <c r="AX504" s="14" t="s">
        <v>71</v>
      </c>
      <c r="AY504" s="263" t="s">
        <v>161</v>
      </c>
    </row>
    <row r="505" s="13" customFormat="1">
      <c r="A505" s="13"/>
      <c r="B505" s="243"/>
      <c r="C505" s="244"/>
      <c r="D505" s="239" t="s">
        <v>172</v>
      </c>
      <c r="E505" s="245" t="s">
        <v>19</v>
      </c>
      <c r="F505" s="246" t="s">
        <v>711</v>
      </c>
      <c r="G505" s="244"/>
      <c r="H505" s="245" t="s">
        <v>19</v>
      </c>
      <c r="I505" s="247"/>
      <c r="J505" s="244"/>
      <c r="K505" s="244"/>
      <c r="L505" s="248"/>
      <c r="M505" s="249"/>
      <c r="N505" s="250"/>
      <c r="O505" s="250"/>
      <c r="P505" s="250"/>
      <c r="Q505" s="250"/>
      <c r="R505" s="250"/>
      <c r="S505" s="250"/>
      <c r="T505" s="25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2" t="s">
        <v>172</v>
      </c>
      <c r="AU505" s="252" t="s">
        <v>80</v>
      </c>
      <c r="AV505" s="13" t="s">
        <v>78</v>
      </c>
      <c r="AW505" s="13" t="s">
        <v>33</v>
      </c>
      <c r="AX505" s="13" t="s">
        <v>71</v>
      </c>
      <c r="AY505" s="252" t="s">
        <v>161</v>
      </c>
    </row>
    <row r="506" s="14" customFormat="1">
      <c r="A506" s="14"/>
      <c r="B506" s="253"/>
      <c r="C506" s="254"/>
      <c r="D506" s="239" t="s">
        <v>172</v>
      </c>
      <c r="E506" s="255" t="s">
        <v>19</v>
      </c>
      <c r="F506" s="256" t="s">
        <v>469</v>
      </c>
      <c r="G506" s="254"/>
      <c r="H506" s="257">
        <v>50</v>
      </c>
      <c r="I506" s="258"/>
      <c r="J506" s="254"/>
      <c r="K506" s="254"/>
      <c r="L506" s="259"/>
      <c r="M506" s="260"/>
      <c r="N506" s="261"/>
      <c r="O506" s="261"/>
      <c r="P506" s="261"/>
      <c r="Q506" s="261"/>
      <c r="R506" s="261"/>
      <c r="S506" s="261"/>
      <c r="T506" s="26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63" t="s">
        <v>172</v>
      </c>
      <c r="AU506" s="263" t="s">
        <v>80</v>
      </c>
      <c r="AV506" s="14" t="s">
        <v>80</v>
      </c>
      <c r="AW506" s="14" t="s">
        <v>33</v>
      </c>
      <c r="AX506" s="14" t="s">
        <v>71</v>
      </c>
      <c r="AY506" s="263" t="s">
        <v>161</v>
      </c>
    </row>
    <row r="507" s="15" customFormat="1">
      <c r="A507" s="15"/>
      <c r="B507" s="264"/>
      <c r="C507" s="265"/>
      <c r="D507" s="239" t="s">
        <v>172</v>
      </c>
      <c r="E507" s="266" t="s">
        <v>19</v>
      </c>
      <c r="F507" s="267" t="s">
        <v>177</v>
      </c>
      <c r="G507" s="265"/>
      <c r="H507" s="268">
        <v>1810</v>
      </c>
      <c r="I507" s="269"/>
      <c r="J507" s="265"/>
      <c r="K507" s="265"/>
      <c r="L507" s="270"/>
      <c r="M507" s="271"/>
      <c r="N507" s="272"/>
      <c r="O507" s="272"/>
      <c r="P507" s="272"/>
      <c r="Q507" s="272"/>
      <c r="R507" s="272"/>
      <c r="S507" s="272"/>
      <c r="T507" s="273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74" t="s">
        <v>172</v>
      </c>
      <c r="AU507" s="274" t="s">
        <v>80</v>
      </c>
      <c r="AV507" s="15" t="s">
        <v>168</v>
      </c>
      <c r="AW507" s="15" t="s">
        <v>33</v>
      </c>
      <c r="AX507" s="15" t="s">
        <v>78</v>
      </c>
      <c r="AY507" s="274" t="s">
        <v>161</v>
      </c>
    </row>
    <row r="508" s="12" customFormat="1" ht="25.92" customHeight="1">
      <c r="A508" s="12"/>
      <c r="B508" s="210"/>
      <c r="C508" s="211"/>
      <c r="D508" s="212" t="s">
        <v>70</v>
      </c>
      <c r="E508" s="213" t="s">
        <v>305</v>
      </c>
      <c r="F508" s="213" t="s">
        <v>712</v>
      </c>
      <c r="G508" s="211"/>
      <c r="H508" s="211"/>
      <c r="I508" s="214"/>
      <c r="J508" s="215">
        <f>BK508</f>
        <v>0</v>
      </c>
      <c r="K508" s="211"/>
      <c r="L508" s="216"/>
      <c r="M508" s="217"/>
      <c r="N508" s="218"/>
      <c r="O508" s="218"/>
      <c r="P508" s="219">
        <f>P509</f>
        <v>0</v>
      </c>
      <c r="Q508" s="218"/>
      <c r="R508" s="219">
        <f>R509</f>
        <v>0</v>
      </c>
      <c r="S508" s="218"/>
      <c r="T508" s="220">
        <f>T509</f>
        <v>0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221" t="s">
        <v>187</v>
      </c>
      <c r="AT508" s="222" t="s">
        <v>70</v>
      </c>
      <c r="AU508" s="222" t="s">
        <v>71</v>
      </c>
      <c r="AY508" s="221" t="s">
        <v>161</v>
      </c>
      <c r="BK508" s="223">
        <f>BK509</f>
        <v>0</v>
      </c>
    </row>
    <row r="509" s="12" customFormat="1" ht="22.8" customHeight="1">
      <c r="A509" s="12"/>
      <c r="B509" s="210"/>
      <c r="C509" s="211"/>
      <c r="D509" s="212" t="s">
        <v>70</v>
      </c>
      <c r="E509" s="224" t="s">
        <v>713</v>
      </c>
      <c r="F509" s="224" t="s">
        <v>714</v>
      </c>
      <c r="G509" s="211"/>
      <c r="H509" s="211"/>
      <c r="I509" s="214"/>
      <c r="J509" s="225">
        <f>BK509</f>
        <v>0</v>
      </c>
      <c r="K509" s="211"/>
      <c r="L509" s="216"/>
      <c r="M509" s="217"/>
      <c r="N509" s="218"/>
      <c r="O509" s="218"/>
      <c r="P509" s="219">
        <f>SUM(P510:P513)</f>
        <v>0</v>
      </c>
      <c r="Q509" s="218"/>
      <c r="R509" s="219">
        <f>SUM(R510:R513)</f>
        <v>0</v>
      </c>
      <c r="S509" s="218"/>
      <c r="T509" s="220">
        <f>SUM(T510:T513)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21" t="s">
        <v>187</v>
      </c>
      <c r="AT509" s="222" t="s">
        <v>70</v>
      </c>
      <c r="AU509" s="222" t="s">
        <v>78</v>
      </c>
      <c r="AY509" s="221" t="s">
        <v>161</v>
      </c>
      <c r="BK509" s="223">
        <f>SUM(BK510:BK513)</f>
        <v>0</v>
      </c>
    </row>
    <row r="510" s="2" customFormat="1" ht="21.75" customHeight="1">
      <c r="A510" s="38"/>
      <c r="B510" s="39"/>
      <c r="C510" s="226" t="s">
        <v>715</v>
      </c>
      <c r="D510" s="226" t="s">
        <v>163</v>
      </c>
      <c r="E510" s="227" t="s">
        <v>716</v>
      </c>
      <c r="F510" s="228" t="s">
        <v>717</v>
      </c>
      <c r="G510" s="229" t="s">
        <v>511</v>
      </c>
      <c r="H510" s="230">
        <v>16</v>
      </c>
      <c r="I510" s="231"/>
      <c r="J510" s="232">
        <f>ROUND(I510*H510,2)</f>
        <v>0</v>
      </c>
      <c r="K510" s="228" t="s">
        <v>167</v>
      </c>
      <c r="L510" s="44"/>
      <c r="M510" s="233" t="s">
        <v>19</v>
      </c>
      <c r="N510" s="234" t="s">
        <v>42</v>
      </c>
      <c r="O510" s="84"/>
      <c r="P510" s="235">
        <f>O510*H510</f>
        <v>0</v>
      </c>
      <c r="Q510" s="235">
        <v>0</v>
      </c>
      <c r="R510" s="235">
        <f>Q510*H510</f>
        <v>0</v>
      </c>
      <c r="S510" s="235">
        <v>0</v>
      </c>
      <c r="T510" s="236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37" t="s">
        <v>537</v>
      </c>
      <c r="AT510" s="237" t="s">
        <v>163</v>
      </c>
      <c r="AU510" s="237" t="s">
        <v>80</v>
      </c>
      <c r="AY510" s="17" t="s">
        <v>161</v>
      </c>
      <c r="BE510" s="238">
        <f>IF(N510="základní",J510,0)</f>
        <v>0</v>
      </c>
      <c r="BF510" s="238">
        <f>IF(N510="snížená",J510,0)</f>
        <v>0</v>
      </c>
      <c r="BG510" s="238">
        <f>IF(N510="zákl. přenesená",J510,0)</f>
        <v>0</v>
      </c>
      <c r="BH510" s="238">
        <f>IF(N510="sníž. přenesená",J510,0)</f>
        <v>0</v>
      </c>
      <c r="BI510" s="238">
        <f>IF(N510="nulová",J510,0)</f>
        <v>0</v>
      </c>
      <c r="BJ510" s="17" t="s">
        <v>78</v>
      </c>
      <c r="BK510" s="238">
        <f>ROUND(I510*H510,2)</f>
        <v>0</v>
      </c>
      <c r="BL510" s="17" t="s">
        <v>537</v>
      </c>
      <c r="BM510" s="237" t="s">
        <v>718</v>
      </c>
    </row>
    <row r="511" s="2" customFormat="1" ht="21.75" customHeight="1">
      <c r="A511" s="38"/>
      <c r="B511" s="39"/>
      <c r="C511" s="226" t="s">
        <v>719</v>
      </c>
      <c r="D511" s="226" t="s">
        <v>163</v>
      </c>
      <c r="E511" s="227" t="s">
        <v>720</v>
      </c>
      <c r="F511" s="228" t="s">
        <v>721</v>
      </c>
      <c r="G511" s="229" t="s">
        <v>511</v>
      </c>
      <c r="H511" s="230">
        <v>16</v>
      </c>
      <c r="I511" s="231"/>
      <c r="J511" s="232">
        <f>ROUND(I511*H511,2)</f>
        <v>0</v>
      </c>
      <c r="K511" s="228" t="s">
        <v>167</v>
      </c>
      <c r="L511" s="44"/>
      <c r="M511" s="233" t="s">
        <v>19</v>
      </c>
      <c r="N511" s="234" t="s">
        <v>42</v>
      </c>
      <c r="O511" s="84"/>
      <c r="P511" s="235">
        <f>O511*H511</f>
        <v>0</v>
      </c>
      <c r="Q511" s="235">
        <v>0</v>
      </c>
      <c r="R511" s="235">
        <f>Q511*H511</f>
        <v>0</v>
      </c>
      <c r="S511" s="235">
        <v>0</v>
      </c>
      <c r="T511" s="23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37" t="s">
        <v>537</v>
      </c>
      <c r="AT511" s="237" t="s">
        <v>163</v>
      </c>
      <c r="AU511" s="237" t="s">
        <v>80</v>
      </c>
      <c r="AY511" s="17" t="s">
        <v>161</v>
      </c>
      <c r="BE511" s="238">
        <f>IF(N511="základní",J511,0)</f>
        <v>0</v>
      </c>
      <c r="BF511" s="238">
        <f>IF(N511="snížená",J511,0)</f>
        <v>0</v>
      </c>
      <c r="BG511" s="238">
        <f>IF(N511="zákl. přenesená",J511,0)</f>
        <v>0</v>
      </c>
      <c r="BH511" s="238">
        <f>IF(N511="sníž. přenesená",J511,0)</f>
        <v>0</v>
      </c>
      <c r="BI511" s="238">
        <f>IF(N511="nulová",J511,0)</f>
        <v>0</v>
      </c>
      <c r="BJ511" s="17" t="s">
        <v>78</v>
      </c>
      <c r="BK511" s="238">
        <f>ROUND(I511*H511,2)</f>
        <v>0</v>
      </c>
      <c r="BL511" s="17" t="s">
        <v>537</v>
      </c>
      <c r="BM511" s="237" t="s">
        <v>722</v>
      </c>
    </row>
    <row r="512" s="2" customFormat="1" ht="16.5" customHeight="1">
      <c r="A512" s="38"/>
      <c r="B512" s="39"/>
      <c r="C512" s="226" t="s">
        <v>723</v>
      </c>
      <c r="D512" s="226" t="s">
        <v>163</v>
      </c>
      <c r="E512" s="227" t="s">
        <v>724</v>
      </c>
      <c r="F512" s="228" t="s">
        <v>725</v>
      </c>
      <c r="G512" s="229" t="s">
        <v>511</v>
      </c>
      <c r="H512" s="230">
        <v>16</v>
      </c>
      <c r="I512" s="231"/>
      <c r="J512" s="232">
        <f>ROUND(I512*H512,2)</f>
        <v>0</v>
      </c>
      <c r="K512" s="228" t="s">
        <v>167</v>
      </c>
      <c r="L512" s="44"/>
      <c r="M512" s="233" t="s">
        <v>19</v>
      </c>
      <c r="N512" s="234" t="s">
        <v>42</v>
      </c>
      <c r="O512" s="84"/>
      <c r="P512" s="235">
        <f>O512*H512</f>
        <v>0</v>
      </c>
      <c r="Q512" s="235">
        <v>0</v>
      </c>
      <c r="R512" s="235">
        <f>Q512*H512</f>
        <v>0</v>
      </c>
      <c r="S512" s="235">
        <v>0</v>
      </c>
      <c r="T512" s="23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37" t="s">
        <v>537</v>
      </c>
      <c r="AT512" s="237" t="s">
        <v>163</v>
      </c>
      <c r="AU512" s="237" t="s">
        <v>80</v>
      </c>
      <c r="AY512" s="17" t="s">
        <v>161</v>
      </c>
      <c r="BE512" s="238">
        <f>IF(N512="základní",J512,0)</f>
        <v>0</v>
      </c>
      <c r="BF512" s="238">
        <f>IF(N512="snížená",J512,0)</f>
        <v>0</v>
      </c>
      <c r="BG512" s="238">
        <f>IF(N512="zákl. přenesená",J512,0)</f>
        <v>0</v>
      </c>
      <c r="BH512" s="238">
        <f>IF(N512="sníž. přenesená",J512,0)</f>
        <v>0</v>
      </c>
      <c r="BI512" s="238">
        <f>IF(N512="nulová",J512,0)</f>
        <v>0</v>
      </c>
      <c r="BJ512" s="17" t="s">
        <v>78</v>
      </c>
      <c r="BK512" s="238">
        <f>ROUND(I512*H512,2)</f>
        <v>0</v>
      </c>
      <c r="BL512" s="17" t="s">
        <v>537</v>
      </c>
      <c r="BM512" s="237" t="s">
        <v>726</v>
      </c>
    </row>
    <row r="513" s="2" customFormat="1" ht="16.5" customHeight="1">
      <c r="A513" s="38"/>
      <c r="B513" s="39"/>
      <c r="C513" s="226" t="s">
        <v>727</v>
      </c>
      <c r="D513" s="226" t="s">
        <v>163</v>
      </c>
      <c r="E513" s="227" t="s">
        <v>728</v>
      </c>
      <c r="F513" s="228" t="s">
        <v>729</v>
      </c>
      <c r="G513" s="229" t="s">
        <v>511</v>
      </c>
      <c r="H513" s="230">
        <v>16</v>
      </c>
      <c r="I513" s="231"/>
      <c r="J513" s="232">
        <f>ROUND(I513*H513,2)</f>
        <v>0</v>
      </c>
      <c r="K513" s="228" t="s">
        <v>167</v>
      </c>
      <c r="L513" s="44"/>
      <c r="M513" s="285" t="s">
        <v>19</v>
      </c>
      <c r="N513" s="286" t="s">
        <v>42</v>
      </c>
      <c r="O513" s="287"/>
      <c r="P513" s="288">
        <f>O513*H513</f>
        <v>0</v>
      </c>
      <c r="Q513" s="288">
        <v>0</v>
      </c>
      <c r="R513" s="288">
        <f>Q513*H513</f>
        <v>0</v>
      </c>
      <c r="S513" s="288">
        <v>0</v>
      </c>
      <c r="T513" s="289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37" t="s">
        <v>537</v>
      </c>
      <c r="AT513" s="237" t="s">
        <v>163</v>
      </c>
      <c r="AU513" s="237" t="s">
        <v>80</v>
      </c>
      <c r="AY513" s="17" t="s">
        <v>161</v>
      </c>
      <c r="BE513" s="238">
        <f>IF(N513="základní",J513,0)</f>
        <v>0</v>
      </c>
      <c r="BF513" s="238">
        <f>IF(N513="snížená",J513,0)</f>
        <v>0</v>
      </c>
      <c r="BG513" s="238">
        <f>IF(N513="zákl. přenesená",J513,0)</f>
        <v>0</v>
      </c>
      <c r="BH513" s="238">
        <f>IF(N513="sníž. přenesená",J513,0)</f>
        <v>0</v>
      </c>
      <c r="BI513" s="238">
        <f>IF(N513="nulová",J513,0)</f>
        <v>0</v>
      </c>
      <c r="BJ513" s="17" t="s">
        <v>78</v>
      </c>
      <c r="BK513" s="238">
        <f>ROUND(I513*H513,2)</f>
        <v>0</v>
      </c>
      <c r="BL513" s="17" t="s">
        <v>537</v>
      </c>
      <c r="BM513" s="237" t="s">
        <v>730</v>
      </c>
    </row>
    <row r="514" s="2" customFormat="1" ht="6.96" customHeight="1">
      <c r="A514" s="38"/>
      <c r="B514" s="59"/>
      <c r="C514" s="60"/>
      <c r="D514" s="60"/>
      <c r="E514" s="60"/>
      <c r="F514" s="60"/>
      <c r="G514" s="60"/>
      <c r="H514" s="60"/>
      <c r="I514" s="175"/>
      <c r="J514" s="60"/>
      <c r="K514" s="60"/>
      <c r="L514" s="44"/>
      <c r="M514" s="38"/>
      <c r="O514" s="38"/>
      <c r="P514" s="38"/>
      <c r="Q514" s="38"/>
      <c r="R514" s="38"/>
      <c r="S514" s="38"/>
      <c r="T514" s="38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</row>
  </sheetData>
  <sheetProtection sheet="1" autoFilter="0" formatColumns="0" formatRows="0" objects="1" scenarios="1" spinCount="100000" saltValue="MJOrvMlWkt0kT6SuL2hdJKk12GPwCfd7jGbLGVosi+N+Q9BUoF9MyWKpsK2rvG2MTUlIDKfSIeL9if4LmRTO+A==" hashValue="3zO86dsAS0uYbhwxtgjMC/zxBYrnwJCa9mQvsL11Vdxr4p7qBIDAyraV+d+c0bvzD8lVT9rNr8I/KeWKKXNPRA==" algorithmName="SHA-512" password="CC35"/>
  <autoFilter ref="C97:K5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80</v>
      </c>
    </row>
    <row r="4" hidden="1" s="1" customFormat="1" ht="24.96" customHeight="1">
      <c r="B4" s="20"/>
      <c r="D4" s="142" t="s">
        <v>124</v>
      </c>
      <c r="I4" s="138"/>
      <c r="L4" s="20"/>
      <c r="M4" s="143" t="s">
        <v>10</v>
      </c>
      <c r="AT4" s="17" t="s">
        <v>4</v>
      </c>
    </row>
    <row r="5" hidden="1" s="1" customFormat="1" ht="6.96" customHeight="1">
      <c r="B5" s="20"/>
      <c r="I5" s="138"/>
      <c r="L5" s="20"/>
    </row>
    <row r="6" hidden="1" s="1" customFormat="1" ht="12" customHeight="1">
      <c r="B6" s="20"/>
      <c r="D6" s="144" t="s">
        <v>16</v>
      </c>
      <c r="I6" s="138"/>
      <c r="L6" s="20"/>
    </row>
    <row r="7" hidden="1" s="1" customFormat="1" ht="16.5" customHeight="1">
      <c r="B7" s="20"/>
      <c r="E7" s="145" t="str">
        <f>'Rekapitulace stavby'!K6</f>
        <v>Revitalizace ulice Nádražní</v>
      </c>
      <c r="F7" s="144"/>
      <c r="G7" s="144"/>
      <c r="H7" s="144"/>
      <c r="I7" s="138"/>
      <c r="L7" s="20"/>
    </row>
    <row r="8" hidden="1" s="1" customFormat="1" ht="12" customHeight="1">
      <c r="B8" s="20"/>
      <c r="D8" s="144" t="s">
        <v>125</v>
      </c>
      <c r="I8" s="138"/>
      <c r="L8" s="20"/>
    </row>
    <row r="9" hidden="1" s="2" customFormat="1" ht="16.5" customHeight="1">
      <c r="A9" s="38"/>
      <c r="B9" s="44"/>
      <c r="C9" s="38"/>
      <c r="D9" s="38"/>
      <c r="E9" s="145" t="s">
        <v>126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4" t="s">
        <v>127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8" t="s">
        <v>731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6. 1. 2020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28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4" t="s">
        <v>29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28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4" t="s">
        <v>31</v>
      </c>
      <c r="E22" s="38"/>
      <c r="F22" s="38"/>
      <c r="G22" s="38"/>
      <c r="H22" s="38"/>
      <c r="I22" s="149" t="s">
        <v>26</v>
      </c>
      <c r="J22" s="133" t="s">
        <v>19</v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9" t="s">
        <v>28</v>
      </c>
      <c r="J23" s="133" t="s">
        <v>19</v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4" t="s">
        <v>34</v>
      </c>
      <c r="E25" s="38"/>
      <c r="F25" s="38"/>
      <c r="G25" s="38"/>
      <c r="H25" s="38"/>
      <c r="I25" s="149" t="s">
        <v>26</v>
      </c>
      <c r="J25" s="133" t="s">
        <v>19</v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9" t="s">
        <v>28</v>
      </c>
      <c r="J26" s="133" t="s">
        <v>19</v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4" t="s">
        <v>35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83.25" customHeight="1">
      <c r="A29" s="151"/>
      <c r="B29" s="152"/>
      <c r="C29" s="151"/>
      <c r="D29" s="151"/>
      <c r="E29" s="153" t="s">
        <v>36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8" t="s">
        <v>37</v>
      </c>
      <c r="E32" s="38"/>
      <c r="F32" s="38"/>
      <c r="G32" s="38"/>
      <c r="H32" s="38"/>
      <c r="I32" s="146"/>
      <c r="J32" s="159">
        <f>ROUND(J89,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0" t="s">
        <v>39</v>
      </c>
      <c r="G34" s="38"/>
      <c r="H34" s="38"/>
      <c r="I34" s="161" t="s">
        <v>38</v>
      </c>
      <c r="J34" s="160" t="s">
        <v>40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41</v>
      </c>
      <c r="E35" s="144" t="s">
        <v>42</v>
      </c>
      <c r="F35" s="163">
        <f>ROUND((SUM(BE89:BE172)),  2)</f>
        <v>0</v>
      </c>
      <c r="G35" s="38"/>
      <c r="H35" s="38"/>
      <c r="I35" s="164">
        <v>0.20999999999999999</v>
      </c>
      <c r="J35" s="163">
        <f>ROUND(((SUM(BE89:BE172))*I35),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43</v>
      </c>
      <c r="F36" s="163">
        <f>ROUND((SUM(BF89:BF172)),  2)</f>
        <v>0</v>
      </c>
      <c r="G36" s="38"/>
      <c r="H36" s="38"/>
      <c r="I36" s="164">
        <v>0.14999999999999999</v>
      </c>
      <c r="J36" s="163">
        <f>ROUND(((SUM(BF89:BF172))*I36),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44</v>
      </c>
      <c r="F37" s="163">
        <f>ROUND((SUM(BG89:BG172)),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45</v>
      </c>
      <c r="F38" s="163">
        <f>ROUND((SUM(BH89:BH172)),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46</v>
      </c>
      <c r="F39" s="163">
        <f>ROUND((SUM(BI89:BI172)),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Revitalizace ulice Nádražní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125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126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127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 101.2 - Sanace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ul. Nádražní</v>
      </c>
      <c r="G56" s="40"/>
      <c r="H56" s="40"/>
      <c r="I56" s="149" t="s">
        <v>23</v>
      </c>
      <c r="J56" s="72" t="str">
        <f>IF(J14="","",J14)</f>
        <v>6. 1. 2020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31</v>
      </c>
      <c r="J58" s="36" t="str">
        <f>E23</f>
        <v>BENEPRO, a.s.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149" t="s">
        <v>34</v>
      </c>
      <c r="J59" s="36" t="str">
        <f>E26</f>
        <v>BENEPRO, a.s.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130</v>
      </c>
      <c r="D61" s="181"/>
      <c r="E61" s="181"/>
      <c r="F61" s="181"/>
      <c r="G61" s="181"/>
      <c r="H61" s="181"/>
      <c r="I61" s="182"/>
      <c r="J61" s="183" t="s">
        <v>131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69</v>
      </c>
      <c r="D63" s="40"/>
      <c r="E63" s="40"/>
      <c r="F63" s="40"/>
      <c r="G63" s="40"/>
      <c r="H63" s="40"/>
      <c r="I63" s="146"/>
      <c r="J63" s="102">
        <f>J89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85"/>
      <c r="C64" s="186"/>
      <c r="D64" s="187" t="s">
        <v>133</v>
      </c>
      <c r="E64" s="188"/>
      <c r="F64" s="188"/>
      <c r="G64" s="188"/>
      <c r="H64" s="188"/>
      <c r="I64" s="189"/>
      <c r="J64" s="190">
        <f>J90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2"/>
      <c r="C65" s="125"/>
      <c r="D65" s="193" t="s">
        <v>134</v>
      </c>
      <c r="E65" s="194"/>
      <c r="F65" s="194"/>
      <c r="G65" s="194"/>
      <c r="H65" s="194"/>
      <c r="I65" s="195"/>
      <c r="J65" s="196">
        <f>J91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2"/>
      <c r="C66" s="125"/>
      <c r="D66" s="193" t="s">
        <v>136</v>
      </c>
      <c r="E66" s="194"/>
      <c r="F66" s="194"/>
      <c r="G66" s="194"/>
      <c r="H66" s="194"/>
      <c r="I66" s="195"/>
      <c r="J66" s="196">
        <f>J137</f>
        <v>0</v>
      </c>
      <c r="K66" s="125"/>
      <c r="L66" s="19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2"/>
      <c r="C67" s="125"/>
      <c r="D67" s="193" t="s">
        <v>137</v>
      </c>
      <c r="E67" s="194"/>
      <c r="F67" s="194"/>
      <c r="G67" s="194"/>
      <c r="H67" s="194"/>
      <c r="I67" s="195"/>
      <c r="J67" s="196">
        <f>J155</f>
        <v>0</v>
      </c>
      <c r="K67" s="125"/>
      <c r="L67" s="19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146"/>
      <c r="J68" s="40"/>
      <c r="K68" s="40"/>
      <c r="L68" s="14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175"/>
      <c r="J69" s="60"/>
      <c r="K69" s="60"/>
      <c r="L69" s="14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178"/>
      <c r="J73" s="62"/>
      <c r="K73" s="62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146</v>
      </c>
      <c r="D74" s="40"/>
      <c r="E74" s="40"/>
      <c r="F74" s="40"/>
      <c r="G74" s="40"/>
      <c r="H74" s="40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79" t="str">
        <f>E7</f>
        <v>Revitalizace ulice Nádražní</v>
      </c>
      <c r="F77" s="32"/>
      <c r="G77" s="32"/>
      <c r="H77" s="32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125</v>
      </c>
      <c r="D78" s="22"/>
      <c r="E78" s="22"/>
      <c r="F78" s="22"/>
      <c r="G78" s="22"/>
      <c r="H78" s="22"/>
      <c r="I78" s="138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79" t="s">
        <v>126</v>
      </c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127</v>
      </c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E11</f>
        <v>SO 101.2 - Sanace</v>
      </c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>ul. Nádražní</v>
      </c>
      <c r="G83" s="40"/>
      <c r="H83" s="40"/>
      <c r="I83" s="149" t="s">
        <v>23</v>
      </c>
      <c r="J83" s="72" t="str">
        <f>IF(J14="","",J14)</f>
        <v>6. 1. 2020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 xml:space="preserve"> </v>
      </c>
      <c r="G85" s="40"/>
      <c r="H85" s="40"/>
      <c r="I85" s="149" t="s">
        <v>31</v>
      </c>
      <c r="J85" s="36" t="str">
        <f>E23</f>
        <v>BENEPRO, a.s.</v>
      </c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IF(E20="","",E20)</f>
        <v>Vyplň údaj</v>
      </c>
      <c r="G86" s="40"/>
      <c r="H86" s="40"/>
      <c r="I86" s="149" t="s">
        <v>34</v>
      </c>
      <c r="J86" s="36" t="str">
        <f>E26</f>
        <v>BENEPRO, a.s.</v>
      </c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146"/>
      <c r="J87" s="40"/>
      <c r="K87" s="40"/>
      <c r="L87" s="14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98"/>
      <c r="B88" s="199"/>
      <c r="C88" s="200" t="s">
        <v>147</v>
      </c>
      <c r="D88" s="201" t="s">
        <v>56</v>
      </c>
      <c r="E88" s="201" t="s">
        <v>52</v>
      </c>
      <c r="F88" s="201" t="s">
        <v>53</v>
      </c>
      <c r="G88" s="201" t="s">
        <v>148</v>
      </c>
      <c r="H88" s="201" t="s">
        <v>149</v>
      </c>
      <c r="I88" s="202" t="s">
        <v>150</v>
      </c>
      <c r="J88" s="201" t="s">
        <v>131</v>
      </c>
      <c r="K88" s="203" t="s">
        <v>151</v>
      </c>
      <c r="L88" s="204"/>
      <c r="M88" s="92" t="s">
        <v>19</v>
      </c>
      <c r="N88" s="93" t="s">
        <v>41</v>
      </c>
      <c r="O88" s="93" t="s">
        <v>152</v>
      </c>
      <c r="P88" s="93" t="s">
        <v>153</v>
      </c>
      <c r="Q88" s="93" t="s">
        <v>154</v>
      </c>
      <c r="R88" s="93" t="s">
        <v>155</v>
      </c>
      <c r="S88" s="93" t="s">
        <v>156</v>
      </c>
      <c r="T88" s="94" t="s">
        <v>157</v>
      </c>
      <c r="U88" s="198"/>
      <c r="V88" s="198"/>
      <c r="W88" s="198"/>
      <c r="X88" s="198"/>
      <c r="Y88" s="198"/>
      <c r="Z88" s="198"/>
      <c r="AA88" s="198"/>
      <c r="AB88" s="198"/>
      <c r="AC88" s="198"/>
      <c r="AD88" s="198"/>
      <c r="AE88" s="198"/>
    </row>
    <row r="89" s="2" customFormat="1" ht="22.8" customHeight="1">
      <c r="A89" s="38"/>
      <c r="B89" s="39"/>
      <c r="C89" s="99" t="s">
        <v>158</v>
      </c>
      <c r="D89" s="40"/>
      <c r="E89" s="40"/>
      <c r="F89" s="40"/>
      <c r="G89" s="40"/>
      <c r="H89" s="40"/>
      <c r="I89" s="146"/>
      <c r="J89" s="205">
        <f>BK89</f>
        <v>0</v>
      </c>
      <c r="K89" s="40"/>
      <c r="L89" s="44"/>
      <c r="M89" s="95"/>
      <c r="N89" s="206"/>
      <c r="O89" s="96"/>
      <c r="P89" s="207">
        <f>P90</f>
        <v>0</v>
      </c>
      <c r="Q89" s="96"/>
      <c r="R89" s="207">
        <f>R90</f>
        <v>3.5949663749999998</v>
      </c>
      <c r="S89" s="96"/>
      <c r="T89" s="208">
        <f>T90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70</v>
      </c>
      <c r="AU89" s="17" t="s">
        <v>132</v>
      </c>
      <c r="BK89" s="209">
        <f>BK90</f>
        <v>0</v>
      </c>
    </row>
    <row r="90" s="12" customFormat="1" ht="25.92" customHeight="1">
      <c r="A90" s="12"/>
      <c r="B90" s="210"/>
      <c r="C90" s="211"/>
      <c r="D90" s="212" t="s">
        <v>70</v>
      </c>
      <c r="E90" s="213" t="s">
        <v>159</v>
      </c>
      <c r="F90" s="213" t="s">
        <v>160</v>
      </c>
      <c r="G90" s="211"/>
      <c r="H90" s="211"/>
      <c r="I90" s="214"/>
      <c r="J90" s="215">
        <f>BK90</f>
        <v>0</v>
      </c>
      <c r="K90" s="211"/>
      <c r="L90" s="216"/>
      <c r="M90" s="217"/>
      <c r="N90" s="218"/>
      <c r="O90" s="218"/>
      <c r="P90" s="219">
        <f>P91+P137+P155</f>
        <v>0</v>
      </c>
      <c r="Q90" s="218"/>
      <c r="R90" s="219">
        <f>R91+R137+R155</f>
        <v>3.5949663749999998</v>
      </c>
      <c r="S90" s="218"/>
      <c r="T90" s="220">
        <f>T91+T137+T155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1" t="s">
        <v>78</v>
      </c>
      <c r="AT90" s="222" t="s">
        <v>70</v>
      </c>
      <c r="AU90" s="222" t="s">
        <v>71</v>
      </c>
      <c r="AY90" s="221" t="s">
        <v>161</v>
      </c>
      <c r="BK90" s="223">
        <f>BK91+BK137+BK155</f>
        <v>0</v>
      </c>
    </row>
    <row r="91" s="12" customFormat="1" ht="22.8" customHeight="1">
      <c r="A91" s="12"/>
      <c r="B91" s="210"/>
      <c r="C91" s="211"/>
      <c r="D91" s="212" t="s">
        <v>70</v>
      </c>
      <c r="E91" s="224" t="s">
        <v>78</v>
      </c>
      <c r="F91" s="224" t="s">
        <v>162</v>
      </c>
      <c r="G91" s="211"/>
      <c r="H91" s="211"/>
      <c r="I91" s="214"/>
      <c r="J91" s="225">
        <f>BK91</f>
        <v>0</v>
      </c>
      <c r="K91" s="211"/>
      <c r="L91" s="216"/>
      <c r="M91" s="217"/>
      <c r="N91" s="218"/>
      <c r="O91" s="218"/>
      <c r="P91" s="219">
        <f>SUM(P92:P136)</f>
        <v>0</v>
      </c>
      <c r="Q91" s="218"/>
      <c r="R91" s="219">
        <f>SUM(R92:R136)</f>
        <v>0</v>
      </c>
      <c r="S91" s="218"/>
      <c r="T91" s="220">
        <f>SUM(T92:T136)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21" t="s">
        <v>78</v>
      </c>
      <c r="AT91" s="222" t="s">
        <v>70</v>
      </c>
      <c r="AU91" s="222" t="s">
        <v>78</v>
      </c>
      <c r="AY91" s="221" t="s">
        <v>161</v>
      </c>
      <c r="BK91" s="223">
        <f>SUM(BK92:BK136)</f>
        <v>0</v>
      </c>
    </row>
    <row r="92" s="2" customFormat="1" ht="44.25" customHeight="1">
      <c r="A92" s="38"/>
      <c r="B92" s="39"/>
      <c r="C92" s="226" t="s">
        <v>78</v>
      </c>
      <c r="D92" s="226" t="s">
        <v>163</v>
      </c>
      <c r="E92" s="227" t="s">
        <v>732</v>
      </c>
      <c r="F92" s="228" t="s">
        <v>733</v>
      </c>
      <c r="G92" s="229" t="s">
        <v>210</v>
      </c>
      <c r="H92" s="230">
        <v>1189.5</v>
      </c>
      <c r="I92" s="231"/>
      <c r="J92" s="232">
        <f>ROUND(I92*H92,2)</f>
        <v>0</v>
      </c>
      <c r="K92" s="228" t="s">
        <v>167</v>
      </c>
      <c r="L92" s="44"/>
      <c r="M92" s="233" t="s">
        <v>19</v>
      </c>
      <c r="N92" s="234" t="s">
        <v>42</v>
      </c>
      <c r="O92" s="84"/>
      <c r="P92" s="235">
        <f>O92*H92</f>
        <v>0</v>
      </c>
      <c r="Q92" s="235">
        <v>0</v>
      </c>
      <c r="R92" s="235">
        <f>Q92*H92</f>
        <v>0</v>
      </c>
      <c r="S92" s="235">
        <v>0</v>
      </c>
      <c r="T92" s="23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37" t="s">
        <v>168</v>
      </c>
      <c r="AT92" s="237" t="s">
        <v>163</v>
      </c>
      <c r="AU92" s="237" t="s">
        <v>80</v>
      </c>
      <c r="AY92" s="17" t="s">
        <v>161</v>
      </c>
      <c r="BE92" s="238">
        <f>IF(N92="základní",J92,0)</f>
        <v>0</v>
      </c>
      <c r="BF92" s="238">
        <f>IF(N92="snížená",J92,0)</f>
        <v>0</v>
      </c>
      <c r="BG92" s="238">
        <f>IF(N92="zákl. přenesená",J92,0)</f>
        <v>0</v>
      </c>
      <c r="BH92" s="238">
        <f>IF(N92="sníž. přenesená",J92,0)</f>
        <v>0</v>
      </c>
      <c r="BI92" s="238">
        <f>IF(N92="nulová",J92,0)</f>
        <v>0</v>
      </c>
      <c r="BJ92" s="17" t="s">
        <v>78</v>
      </c>
      <c r="BK92" s="238">
        <f>ROUND(I92*H92,2)</f>
        <v>0</v>
      </c>
      <c r="BL92" s="17" t="s">
        <v>168</v>
      </c>
      <c r="BM92" s="237" t="s">
        <v>734</v>
      </c>
    </row>
    <row r="93" s="2" customFormat="1">
      <c r="A93" s="38"/>
      <c r="B93" s="39"/>
      <c r="C93" s="40"/>
      <c r="D93" s="239" t="s">
        <v>170</v>
      </c>
      <c r="E93" s="40"/>
      <c r="F93" s="240" t="s">
        <v>735</v>
      </c>
      <c r="G93" s="40"/>
      <c r="H93" s="40"/>
      <c r="I93" s="146"/>
      <c r="J93" s="40"/>
      <c r="K93" s="40"/>
      <c r="L93" s="44"/>
      <c r="M93" s="241"/>
      <c r="N93" s="24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170</v>
      </c>
      <c r="AU93" s="17" t="s">
        <v>80</v>
      </c>
    </row>
    <row r="94" s="13" customFormat="1">
      <c r="A94" s="13"/>
      <c r="B94" s="243"/>
      <c r="C94" s="244"/>
      <c r="D94" s="239" t="s">
        <v>172</v>
      </c>
      <c r="E94" s="245" t="s">
        <v>19</v>
      </c>
      <c r="F94" s="246" t="s">
        <v>367</v>
      </c>
      <c r="G94" s="244"/>
      <c r="H94" s="245" t="s">
        <v>19</v>
      </c>
      <c r="I94" s="247"/>
      <c r="J94" s="244"/>
      <c r="K94" s="244"/>
      <c r="L94" s="248"/>
      <c r="M94" s="249"/>
      <c r="N94" s="250"/>
      <c r="O94" s="250"/>
      <c r="P94" s="250"/>
      <c r="Q94" s="250"/>
      <c r="R94" s="250"/>
      <c r="S94" s="250"/>
      <c r="T94" s="25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2" t="s">
        <v>172</v>
      </c>
      <c r="AU94" s="252" t="s">
        <v>80</v>
      </c>
      <c r="AV94" s="13" t="s">
        <v>78</v>
      </c>
      <c r="AW94" s="13" t="s">
        <v>33</v>
      </c>
      <c r="AX94" s="13" t="s">
        <v>71</v>
      </c>
      <c r="AY94" s="252" t="s">
        <v>161</v>
      </c>
    </row>
    <row r="95" s="14" customFormat="1">
      <c r="A95" s="14"/>
      <c r="B95" s="253"/>
      <c r="C95" s="254"/>
      <c r="D95" s="239" t="s">
        <v>172</v>
      </c>
      <c r="E95" s="255" t="s">
        <v>19</v>
      </c>
      <c r="F95" s="256" t="s">
        <v>736</v>
      </c>
      <c r="G95" s="254"/>
      <c r="H95" s="257">
        <v>127.5</v>
      </c>
      <c r="I95" s="258"/>
      <c r="J95" s="254"/>
      <c r="K95" s="254"/>
      <c r="L95" s="259"/>
      <c r="M95" s="260"/>
      <c r="N95" s="261"/>
      <c r="O95" s="261"/>
      <c r="P95" s="261"/>
      <c r="Q95" s="261"/>
      <c r="R95" s="261"/>
      <c r="S95" s="261"/>
      <c r="T95" s="26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3" t="s">
        <v>172</v>
      </c>
      <c r="AU95" s="263" t="s">
        <v>80</v>
      </c>
      <c r="AV95" s="14" t="s">
        <v>80</v>
      </c>
      <c r="AW95" s="14" t="s">
        <v>33</v>
      </c>
      <c r="AX95" s="14" t="s">
        <v>71</v>
      </c>
      <c r="AY95" s="263" t="s">
        <v>161</v>
      </c>
    </row>
    <row r="96" s="13" customFormat="1">
      <c r="A96" s="13"/>
      <c r="B96" s="243"/>
      <c r="C96" s="244"/>
      <c r="D96" s="239" t="s">
        <v>172</v>
      </c>
      <c r="E96" s="245" t="s">
        <v>19</v>
      </c>
      <c r="F96" s="246" t="s">
        <v>394</v>
      </c>
      <c r="G96" s="244"/>
      <c r="H96" s="245" t="s">
        <v>19</v>
      </c>
      <c r="I96" s="247"/>
      <c r="J96" s="244"/>
      <c r="K96" s="244"/>
      <c r="L96" s="248"/>
      <c r="M96" s="249"/>
      <c r="N96" s="250"/>
      <c r="O96" s="250"/>
      <c r="P96" s="250"/>
      <c r="Q96" s="250"/>
      <c r="R96" s="250"/>
      <c r="S96" s="250"/>
      <c r="T96" s="25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52" t="s">
        <v>172</v>
      </c>
      <c r="AU96" s="252" t="s">
        <v>80</v>
      </c>
      <c r="AV96" s="13" t="s">
        <v>78</v>
      </c>
      <c r="AW96" s="13" t="s">
        <v>33</v>
      </c>
      <c r="AX96" s="13" t="s">
        <v>71</v>
      </c>
      <c r="AY96" s="252" t="s">
        <v>161</v>
      </c>
    </row>
    <row r="97" s="14" customFormat="1">
      <c r="A97" s="14"/>
      <c r="B97" s="253"/>
      <c r="C97" s="254"/>
      <c r="D97" s="239" t="s">
        <v>172</v>
      </c>
      <c r="E97" s="255" t="s">
        <v>19</v>
      </c>
      <c r="F97" s="256" t="s">
        <v>737</v>
      </c>
      <c r="G97" s="254"/>
      <c r="H97" s="257">
        <v>233.40000000000001</v>
      </c>
      <c r="I97" s="258"/>
      <c r="J97" s="254"/>
      <c r="K97" s="254"/>
      <c r="L97" s="259"/>
      <c r="M97" s="260"/>
      <c r="N97" s="261"/>
      <c r="O97" s="261"/>
      <c r="P97" s="261"/>
      <c r="Q97" s="261"/>
      <c r="R97" s="261"/>
      <c r="S97" s="261"/>
      <c r="T97" s="26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63" t="s">
        <v>172</v>
      </c>
      <c r="AU97" s="263" t="s">
        <v>80</v>
      </c>
      <c r="AV97" s="14" t="s">
        <v>80</v>
      </c>
      <c r="AW97" s="14" t="s">
        <v>33</v>
      </c>
      <c r="AX97" s="14" t="s">
        <v>71</v>
      </c>
      <c r="AY97" s="263" t="s">
        <v>161</v>
      </c>
    </row>
    <row r="98" s="13" customFormat="1">
      <c r="A98" s="13"/>
      <c r="B98" s="243"/>
      <c r="C98" s="244"/>
      <c r="D98" s="239" t="s">
        <v>172</v>
      </c>
      <c r="E98" s="245" t="s">
        <v>19</v>
      </c>
      <c r="F98" s="246" t="s">
        <v>383</v>
      </c>
      <c r="G98" s="244"/>
      <c r="H98" s="245" t="s">
        <v>19</v>
      </c>
      <c r="I98" s="247"/>
      <c r="J98" s="244"/>
      <c r="K98" s="244"/>
      <c r="L98" s="248"/>
      <c r="M98" s="249"/>
      <c r="N98" s="250"/>
      <c r="O98" s="250"/>
      <c r="P98" s="250"/>
      <c r="Q98" s="250"/>
      <c r="R98" s="250"/>
      <c r="S98" s="250"/>
      <c r="T98" s="25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2" t="s">
        <v>172</v>
      </c>
      <c r="AU98" s="252" t="s">
        <v>80</v>
      </c>
      <c r="AV98" s="13" t="s">
        <v>78</v>
      </c>
      <c r="AW98" s="13" t="s">
        <v>33</v>
      </c>
      <c r="AX98" s="13" t="s">
        <v>71</v>
      </c>
      <c r="AY98" s="252" t="s">
        <v>161</v>
      </c>
    </row>
    <row r="99" s="14" customFormat="1">
      <c r="A99" s="14"/>
      <c r="B99" s="253"/>
      <c r="C99" s="254"/>
      <c r="D99" s="239" t="s">
        <v>172</v>
      </c>
      <c r="E99" s="255" t="s">
        <v>19</v>
      </c>
      <c r="F99" s="256" t="s">
        <v>738</v>
      </c>
      <c r="G99" s="254"/>
      <c r="H99" s="257">
        <v>628.5</v>
      </c>
      <c r="I99" s="258"/>
      <c r="J99" s="254"/>
      <c r="K99" s="254"/>
      <c r="L99" s="259"/>
      <c r="M99" s="260"/>
      <c r="N99" s="261"/>
      <c r="O99" s="261"/>
      <c r="P99" s="261"/>
      <c r="Q99" s="261"/>
      <c r="R99" s="261"/>
      <c r="S99" s="261"/>
      <c r="T99" s="26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3" t="s">
        <v>172</v>
      </c>
      <c r="AU99" s="263" t="s">
        <v>80</v>
      </c>
      <c r="AV99" s="14" t="s">
        <v>80</v>
      </c>
      <c r="AW99" s="14" t="s">
        <v>33</v>
      </c>
      <c r="AX99" s="14" t="s">
        <v>71</v>
      </c>
      <c r="AY99" s="263" t="s">
        <v>161</v>
      </c>
    </row>
    <row r="100" s="13" customFormat="1">
      <c r="A100" s="13"/>
      <c r="B100" s="243"/>
      <c r="C100" s="244"/>
      <c r="D100" s="239" t="s">
        <v>172</v>
      </c>
      <c r="E100" s="245" t="s">
        <v>19</v>
      </c>
      <c r="F100" s="246" t="s">
        <v>385</v>
      </c>
      <c r="G100" s="244"/>
      <c r="H100" s="245" t="s">
        <v>19</v>
      </c>
      <c r="I100" s="247"/>
      <c r="J100" s="244"/>
      <c r="K100" s="244"/>
      <c r="L100" s="248"/>
      <c r="M100" s="249"/>
      <c r="N100" s="250"/>
      <c r="O100" s="250"/>
      <c r="P100" s="250"/>
      <c r="Q100" s="250"/>
      <c r="R100" s="250"/>
      <c r="S100" s="250"/>
      <c r="T100" s="25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2" t="s">
        <v>172</v>
      </c>
      <c r="AU100" s="252" t="s">
        <v>80</v>
      </c>
      <c r="AV100" s="13" t="s">
        <v>78</v>
      </c>
      <c r="AW100" s="13" t="s">
        <v>33</v>
      </c>
      <c r="AX100" s="13" t="s">
        <v>71</v>
      </c>
      <c r="AY100" s="252" t="s">
        <v>161</v>
      </c>
    </row>
    <row r="101" s="14" customFormat="1">
      <c r="A101" s="14"/>
      <c r="B101" s="253"/>
      <c r="C101" s="254"/>
      <c r="D101" s="239" t="s">
        <v>172</v>
      </c>
      <c r="E101" s="255" t="s">
        <v>19</v>
      </c>
      <c r="F101" s="256" t="s">
        <v>739</v>
      </c>
      <c r="G101" s="254"/>
      <c r="H101" s="257">
        <v>41.100000000000001</v>
      </c>
      <c r="I101" s="258"/>
      <c r="J101" s="254"/>
      <c r="K101" s="254"/>
      <c r="L101" s="259"/>
      <c r="M101" s="260"/>
      <c r="N101" s="261"/>
      <c r="O101" s="261"/>
      <c r="P101" s="261"/>
      <c r="Q101" s="261"/>
      <c r="R101" s="261"/>
      <c r="S101" s="261"/>
      <c r="T101" s="26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3" t="s">
        <v>172</v>
      </c>
      <c r="AU101" s="263" t="s">
        <v>80</v>
      </c>
      <c r="AV101" s="14" t="s">
        <v>80</v>
      </c>
      <c r="AW101" s="14" t="s">
        <v>33</v>
      </c>
      <c r="AX101" s="14" t="s">
        <v>71</v>
      </c>
      <c r="AY101" s="263" t="s">
        <v>161</v>
      </c>
    </row>
    <row r="102" s="13" customFormat="1">
      <c r="A102" s="13"/>
      <c r="B102" s="243"/>
      <c r="C102" s="244"/>
      <c r="D102" s="239" t="s">
        <v>172</v>
      </c>
      <c r="E102" s="245" t="s">
        <v>19</v>
      </c>
      <c r="F102" s="246" t="s">
        <v>387</v>
      </c>
      <c r="G102" s="244"/>
      <c r="H102" s="245" t="s">
        <v>19</v>
      </c>
      <c r="I102" s="247"/>
      <c r="J102" s="244"/>
      <c r="K102" s="244"/>
      <c r="L102" s="248"/>
      <c r="M102" s="249"/>
      <c r="N102" s="250"/>
      <c r="O102" s="250"/>
      <c r="P102" s="250"/>
      <c r="Q102" s="250"/>
      <c r="R102" s="250"/>
      <c r="S102" s="250"/>
      <c r="T102" s="25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52" t="s">
        <v>172</v>
      </c>
      <c r="AU102" s="252" t="s">
        <v>80</v>
      </c>
      <c r="AV102" s="13" t="s">
        <v>78</v>
      </c>
      <c r="AW102" s="13" t="s">
        <v>33</v>
      </c>
      <c r="AX102" s="13" t="s">
        <v>71</v>
      </c>
      <c r="AY102" s="252" t="s">
        <v>161</v>
      </c>
    </row>
    <row r="103" s="14" customFormat="1">
      <c r="A103" s="14"/>
      <c r="B103" s="253"/>
      <c r="C103" s="254"/>
      <c r="D103" s="239" t="s">
        <v>172</v>
      </c>
      <c r="E103" s="255" t="s">
        <v>19</v>
      </c>
      <c r="F103" s="256" t="s">
        <v>740</v>
      </c>
      <c r="G103" s="254"/>
      <c r="H103" s="257">
        <v>56.700000000000003</v>
      </c>
      <c r="I103" s="258"/>
      <c r="J103" s="254"/>
      <c r="K103" s="254"/>
      <c r="L103" s="259"/>
      <c r="M103" s="260"/>
      <c r="N103" s="261"/>
      <c r="O103" s="261"/>
      <c r="P103" s="261"/>
      <c r="Q103" s="261"/>
      <c r="R103" s="261"/>
      <c r="S103" s="261"/>
      <c r="T103" s="26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3" t="s">
        <v>172</v>
      </c>
      <c r="AU103" s="263" t="s">
        <v>80</v>
      </c>
      <c r="AV103" s="14" t="s">
        <v>80</v>
      </c>
      <c r="AW103" s="14" t="s">
        <v>33</v>
      </c>
      <c r="AX103" s="14" t="s">
        <v>71</v>
      </c>
      <c r="AY103" s="263" t="s">
        <v>161</v>
      </c>
    </row>
    <row r="104" s="13" customFormat="1">
      <c r="A104" s="13"/>
      <c r="B104" s="243"/>
      <c r="C104" s="244"/>
      <c r="D104" s="239" t="s">
        <v>172</v>
      </c>
      <c r="E104" s="245" t="s">
        <v>19</v>
      </c>
      <c r="F104" s="246" t="s">
        <v>370</v>
      </c>
      <c r="G104" s="244"/>
      <c r="H104" s="245" t="s">
        <v>19</v>
      </c>
      <c r="I104" s="247"/>
      <c r="J104" s="244"/>
      <c r="K104" s="244"/>
      <c r="L104" s="248"/>
      <c r="M104" s="249"/>
      <c r="N104" s="250"/>
      <c r="O104" s="250"/>
      <c r="P104" s="250"/>
      <c r="Q104" s="250"/>
      <c r="R104" s="250"/>
      <c r="S104" s="250"/>
      <c r="T104" s="25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2" t="s">
        <v>172</v>
      </c>
      <c r="AU104" s="252" t="s">
        <v>80</v>
      </c>
      <c r="AV104" s="13" t="s">
        <v>78</v>
      </c>
      <c r="AW104" s="13" t="s">
        <v>33</v>
      </c>
      <c r="AX104" s="13" t="s">
        <v>71</v>
      </c>
      <c r="AY104" s="252" t="s">
        <v>161</v>
      </c>
    </row>
    <row r="105" s="14" customFormat="1">
      <c r="A105" s="14"/>
      <c r="B105" s="253"/>
      <c r="C105" s="254"/>
      <c r="D105" s="239" t="s">
        <v>172</v>
      </c>
      <c r="E105" s="255" t="s">
        <v>19</v>
      </c>
      <c r="F105" s="256" t="s">
        <v>741</v>
      </c>
      <c r="G105" s="254"/>
      <c r="H105" s="257">
        <v>100.5</v>
      </c>
      <c r="I105" s="258"/>
      <c r="J105" s="254"/>
      <c r="K105" s="254"/>
      <c r="L105" s="259"/>
      <c r="M105" s="260"/>
      <c r="N105" s="261"/>
      <c r="O105" s="261"/>
      <c r="P105" s="261"/>
      <c r="Q105" s="261"/>
      <c r="R105" s="261"/>
      <c r="S105" s="261"/>
      <c r="T105" s="26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3" t="s">
        <v>172</v>
      </c>
      <c r="AU105" s="263" t="s">
        <v>80</v>
      </c>
      <c r="AV105" s="14" t="s">
        <v>80</v>
      </c>
      <c r="AW105" s="14" t="s">
        <v>33</v>
      </c>
      <c r="AX105" s="14" t="s">
        <v>71</v>
      </c>
      <c r="AY105" s="263" t="s">
        <v>161</v>
      </c>
    </row>
    <row r="106" s="13" customFormat="1">
      <c r="A106" s="13"/>
      <c r="B106" s="243"/>
      <c r="C106" s="244"/>
      <c r="D106" s="239" t="s">
        <v>172</v>
      </c>
      <c r="E106" s="245" t="s">
        <v>19</v>
      </c>
      <c r="F106" s="246" t="s">
        <v>373</v>
      </c>
      <c r="G106" s="244"/>
      <c r="H106" s="245" t="s">
        <v>19</v>
      </c>
      <c r="I106" s="247"/>
      <c r="J106" s="244"/>
      <c r="K106" s="244"/>
      <c r="L106" s="248"/>
      <c r="M106" s="249"/>
      <c r="N106" s="250"/>
      <c r="O106" s="250"/>
      <c r="P106" s="250"/>
      <c r="Q106" s="250"/>
      <c r="R106" s="250"/>
      <c r="S106" s="250"/>
      <c r="T106" s="25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2" t="s">
        <v>172</v>
      </c>
      <c r="AU106" s="252" t="s">
        <v>80</v>
      </c>
      <c r="AV106" s="13" t="s">
        <v>78</v>
      </c>
      <c r="AW106" s="13" t="s">
        <v>33</v>
      </c>
      <c r="AX106" s="13" t="s">
        <v>71</v>
      </c>
      <c r="AY106" s="252" t="s">
        <v>161</v>
      </c>
    </row>
    <row r="107" s="14" customFormat="1">
      <c r="A107" s="14"/>
      <c r="B107" s="253"/>
      <c r="C107" s="254"/>
      <c r="D107" s="239" t="s">
        <v>172</v>
      </c>
      <c r="E107" s="255" t="s">
        <v>19</v>
      </c>
      <c r="F107" s="256" t="s">
        <v>742</v>
      </c>
      <c r="G107" s="254"/>
      <c r="H107" s="257">
        <v>1.8</v>
      </c>
      <c r="I107" s="258"/>
      <c r="J107" s="254"/>
      <c r="K107" s="254"/>
      <c r="L107" s="259"/>
      <c r="M107" s="260"/>
      <c r="N107" s="261"/>
      <c r="O107" s="261"/>
      <c r="P107" s="261"/>
      <c r="Q107" s="261"/>
      <c r="R107" s="261"/>
      <c r="S107" s="261"/>
      <c r="T107" s="26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3" t="s">
        <v>172</v>
      </c>
      <c r="AU107" s="263" t="s">
        <v>80</v>
      </c>
      <c r="AV107" s="14" t="s">
        <v>80</v>
      </c>
      <c r="AW107" s="14" t="s">
        <v>33</v>
      </c>
      <c r="AX107" s="14" t="s">
        <v>71</v>
      </c>
      <c r="AY107" s="263" t="s">
        <v>161</v>
      </c>
    </row>
    <row r="108" s="15" customFormat="1">
      <c r="A108" s="15"/>
      <c r="B108" s="264"/>
      <c r="C108" s="265"/>
      <c r="D108" s="239" t="s">
        <v>172</v>
      </c>
      <c r="E108" s="266" t="s">
        <v>19</v>
      </c>
      <c r="F108" s="267" t="s">
        <v>177</v>
      </c>
      <c r="G108" s="265"/>
      <c r="H108" s="268">
        <v>1189.5</v>
      </c>
      <c r="I108" s="269"/>
      <c r="J108" s="265"/>
      <c r="K108" s="265"/>
      <c r="L108" s="270"/>
      <c r="M108" s="271"/>
      <c r="N108" s="272"/>
      <c r="O108" s="272"/>
      <c r="P108" s="272"/>
      <c r="Q108" s="272"/>
      <c r="R108" s="272"/>
      <c r="S108" s="272"/>
      <c r="T108" s="273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74" t="s">
        <v>172</v>
      </c>
      <c r="AU108" s="274" t="s">
        <v>80</v>
      </c>
      <c r="AV108" s="15" t="s">
        <v>168</v>
      </c>
      <c r="AW108" s="15" t="s">
        <v>33</v>
      </c>
      <c r="AX108" s="15" t="s">
        <v>78</v>
      </c>
      <c r="AY108" s="274" t="s">
        <v>161</v>
      </c>
    </row>
    <row r="109" s="2" customFormat="1" ht="44.25" customHeight="1">
      <c r="A109" s="38"/>
      <c r="B109" s="39"/>
      <c r="C109" s="226" t="s">
        <v>80</v>
      </c>
      <c r="D109" s="226" t="s">
        <v>163</v>
      </c>
      <c r="E109" s="227" t="s">
        <v>219</v>
      </c>
      <c r="F109" s="228" t="s">
        <v>220</v>
      </c>
      <c r="G109" s="229" t="s">
        <v>210</v>
      </c>
      <c r="H109" s="230">
        <v>356.85000000000002</v>
      </c>
      <c r="I109" s="231"/>
      <c r="J109" s="232">
        <f>ROUND(I109*H109,2)</f>
        <v>0</v>
      </c>
      <c r="K109" s="228" t="s">
        <v>167</v>
      </c>
      <c r="L109" s="44"/>
      <c r="M109" s="233" t="s">
        <v>19</v>
      </c>
      <c r="N109" s="234" t="s">
        <v>42</v>
      </c>
      <c r="O109" s="84"/>
      <c r="P109" s="235">
        <f>O109*H109</f>
        <v>0</v>
      </c>
      <c r="Q109" s="235">
        <v>0</v>
      </c>
      <c r="R109" s="235">
        <f>Q109*H109</f>
        <v>0</v>
      </c>
      <c r="S109" s="235">
        <v>0</v>
      </c>
      <c r="T109" s="23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7" t="s">
        <v>168</v>
      </c>
      <c r="AT109" s="237" t="s">
        <v>163</v>
      </c>
      <c r="AU109" s="237" t="s">
        <v>80</v>
      </c>
      <c r="AY109" s="17" t="s">
        <v>161</v>
      </c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17" t="s">
        <v>78</v>
      </c>
      <c r="BK109" s="238">
        <f>ROUND(I109*H109,2)</f>
        <v>0</v>
      </c>
      <c r="BL109" s="17" t="s">
        <v>168</v>
      </c>
      <c r="BM109" s="237" t="s">
        <v>743</v>
      </c>
    </row>
    <row r="110" s="2" customFormat="1">
      <c r="A110" s="38"/>
      <c r="B110" s="39"/>
      <c r="C110" s="40"/>
      <c r="D110" s="239" t="s">
        <v>170</v>
      </c>
      <c r="E110" s="40"/>
      <c r="F110" s="240" t="s">
        <v>222</v>
      </c>
      <c r="G110" s="40"/>
      <c r="H110" s="40"/>
      <c r="I110" s="146"/>
      <c r="J110" s="40"/>
      <c r="K110" s="40"/>
      <c r="L110" s="44"/>
      <c r="M110" s="241"/>
      <c r="N110" s="242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170</v>
      </c>
      <c r="AU110" s="17" t="s">
        <v>80</v>
      </c>
    </row>
    <row r="111" s="14" customFormat="1">
      <c r="A111" s="14"/>
      <c r="B111" s="253"/>
      <c r="C111" s="254"/>
      <c r="D111" s="239" t="s">
        <v>172</v>
      </c>
      <c r="E111" s="254"/>
      <c r="F111" s="256" t="s">
        <v>744</v>
      </c>
      <c r="G111" s="254"/>
      <c r="H111" s="257">
        <v>356.85000000000002</v>
      </c>
      <c r="I111" s="258"/>
      <c r="J111" s="254"/>
      <c r="K111" s="254"/>
      <c r="L111" s="259"/>
      <c r="M111" s="260"/>
      <c r="N111" s="261"/>
      <c r="O111" s="261"/>
      <c r="P111" s="261"/>
      <c r="Q111" s="261"/>
      <c r="R111" s="261"/>
      <c r="S111" s="261"/>
      <c r="T111" s="26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3" t="s">
        <v>172</v>
      </c>
      <c r="AU111" s="263" t="s">
        <v>80</v>
      </c>
      <c r="AV111" s="14" t="s">
        <v>80</v>
      </c>
      <c r="AW111" s="14" t="s">
        <v>4</v>
      </c>
      <c r="AX111" s="14" t="s">
        <v>78</v>
      </c>
      <c r="AY111" s="263" t="s">
        <v>161</v>
      </c>
    </row>
    <row r="112" s="2" customFormat="1" ht="44.25" customHeight="1">
      <c r="A112" s="38"/>
      <c r="B112" s="39"/>
      <c r="C112" s="226" t="s">
        <v>187</v>
      </c>
      <c r="D112" s="226" t="s">
        <v>163</v>
      </c>
      <c r="E112" s="227" t="s">
        <v>263</v>
      </c>
      <c r="F112" s="228" t="s">
        <v>264</v>
      </c>
      <c r="G112" s="229" t="s">
        <v>210</v>
      </c>
      <c r="H112" s="230">
        <v>1189.5</v>
      </c>
      <c r="I112" s="231"/>
      <c r="J112" s="232">
        <f>ROUND(I112*H112,2)</f>
        <v>0</v>
      </c>
      <c r="K112" s="228" t="s">
        <v>167</v>
      </c>
      <c r="L112" s="44"/>
      <c r="M112" s="233" t="s">
        <v>19</v>
      </c>
      <c r="N112" s="234" t="s">
        <v>42</v>
      </c>
      <c r="O112" s="84"/>
      <c r="P112" s="235">
        <f>O112*H112</f>
        <v>0</v>
      </c>
      <c r="Q112" s="235">
        <v>0</v>
      </c>
      <c r="R112" s="235">
        <f>Q112*H112</f>
        <v>0</v>
      </c>
      <c r="S112" s="235">
        <v>0</v>
      </c>
      <c r="T112" s="23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37" t="s">
        <v>168</v>
      </c>
      <c r="AT112" s="237" t="s">
        <v>163</v>
      </c>
      <c r="AU112" s="237" t="s">
        <v>80</v>
      </c>
      <c r="AY112" s="17" t="s">
        <v>161</v>
      </c>
      <c r="BE112" s="238">
        <f>IF(N112="základní",J112,0)</f>
        <v>0</v>
      </c>
      <c r="BF112" s="238">
        <f>IF(N112="snížená",J112,0)</f>
        <v>0</v>
      </c>
      <c r="BG112" s="238">
        <f>IF(N112="zákl. přenesená",J112,0)</f>
        <v>0</v>
      </c>
      <c r="BH112" s="238">
        <f>IF(N112="sníž. přenesená",J112,0)</f>
        <v>0</v>
      </c>
      <c r="BI112" s="238">
        <f>IF(N112="nulová",J112,0)</f>
        <v>0</v>
      </c>
      <c r="BJ112" s="17" t="s">
        <v>78</v>
      </c>
      <c r="BK112" s="238">
        <f>ROUND(I112*H112,2)</f>
        <v>0</v>
      </c>
      <c r="BL112" s="17" t="s">
        <v>168</v>
      </c>
      <c r="BM112" s="237" t="s">
        <v>745</v>
      </c>
    </row>
    <row r="113" s="2" customFormat="1" ht="55.5" customHeight="1">
      <c r="A113" s="38"/>
      <c r="B113" s="39"/>
      <c r="C113" s="226" t="s">
        <v>168</v>
      </c>
      <c r="D113" s="226" t="s">
        <v>163</v>
      </c>
      <c r="E113" s="227" t="s">
        <v>271</v>
      </c>
      <c r="F113" s="228" t="s">
        <v>272</v>
      </c>
      <c r="G113" s="229" t="s">
        <v>210</v>
      </c>
      <c r="H113" s="230">
        <v>11895</v>
      </c>
      <c r="I113" s="231"/>
      <c r="J113" s="232">
        <f>ROUND(I113*H113,2)</f>
        <v>0</v>
      </c>
      <c r="K113" s="228" t="s">
        <v>167</v>
      </c>
      <c r="L113" s="44"/>
      <c r="M113" s="233" t="s">
        <v>19</v>
      </c>
      <c r="N113" s="234" t="s">
        <v>42</v>
      </c>
      <c r="O113" s="84"/>
      <c r="P113" s="235">
        <f>O113*H113</f>
        <v>0</v>
      </c>
      <c r="Q113" s="235">
        <v>0</v>
      </c>
      <c r="R113" s="235">
        <f>Q113*H113</f>
        <v>0</v>
      </c>
      <c r="S113" s="235">
        <v>0</v>
      </c>
      <c r="T113" s="23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7" t="s">
        <v>168</v>
      </c>
      <c r="AT113" s="237" t="s">
        <v>163</v>
      </c>
      <c r="AU113" s="237" t="s">
        <v>80</v>
      </c>
      <c r="AY113" s="17" t="s">
        <v>161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17" t="s">
        <v>78</v>
      </c>
      <c r="BK113" s="238">
        <f>ROUND(I113*H113,2)</f>
        <v>0</v>
      </c>
      <c r="BL113" s="17" t="s">
        <v>168</v>
      </c>
      <c r="BM113" s="237" t="s">
        <v>746</v>
      </c>
    </row>
    <row r="114" s="2" customFormat="1">
      <c r="A114" s="38"/>
      <c r="B114" s="39"/>
      <c r="C114" s="40"/>
      <c r="D114" s="239" t="s">
        <v>170</v>
      </c>
      <c r="E114" s="40"/>
      <c r="F114" s="240" t="s">
        <v>274</v>
      </c>
      <c r="G114" s="40"/>
      <c r="H114" s="40"/>
      <c r="I114" s="146"/>
      <c r="J114" s="40"/>
      <c r="K114" s="40"/>
      <c r="L114" s="44"/>
      <c r="M114" s="241"/>
      <c r="N114" s="242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170</v>
      </c>
      <c r="AU114" s="17" t="s">
        <v>80</v>
      </c>
    </row>
    <row r="115" s="14" customFormat="1">
      <c r="A115" s="14"/>
      <c r="B115" s="253"/>
      <c r="C115" s="254"/>
      <c r="D115" s="239" t="s">
        <v>172</v>
      </c>
      <c r="E115" s="254"/>
      <c r="F115" s="256" t="s">
        <v>747</v>
      </c>
      <c r="G115" s="254"/>
      <c r="H115" s="257">
        <v>11895</v>
      </c>
      <c r="I115" s="258"/>
      <c r="J115" s="254"/>
      <c r="K115" s="254"/>
      <c r="L115" s="259"/>
      <c r="M115" s="260"/>
      <c r="N115" s="261"/>
      <c r="O115" s="261"/>
      <c r="P115" s="261"/>
      <c r="Q115" s="261"/>
      <c r="R115" s="261"/>
      <c r="S115" s="261"/>
      <c r="T115" s="26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3" t="s">
        <v>172</v>
      </c>
      <c r="AU115" s="263" t="s">
        <v>80</v>
      </c>
      <c r="AV115" s="14" t="s">
        <v>80</v>
      </c>
      <c r="AW115" s="14" t="s">
        <v>4</v>
      </c>
      <c r="AX115" s="14" t="s">
        <v>78</v>
      </c>
      <c r="AY115" s="263" t="s">
        <v>161</v>
      </c>
    </row>
    <row r="116" s="2" customFormat="1" ht="33" customHeight="1">
      <c r="A116" s="38"/>
      <c r="B116" s="39"/>
      <c r="C116" s="226" t="s">
        <v>194</v>
      </c>
      <c r="D116" s="226" t="s">
        <v>163</v>
      </c>
      <c r="E116" s="227" t="s">
        <v>277</v>
      </c>
      <c r="F116" s="228" t="s">
        <v>278</v>
      </c>
      <c r="G116" s="229" t="s">
        <v>210</v>
      </c>
      <c r="H116" s="230">
        <v>1189.5</v>
      </c>
      <c r="I116" s="231"/>
      <c r="J116" s="232">
        <f>ROUND(I116*H116,2)</f>
        <v>0</v>
      </c>
      <c r="K116" s="228" t="s">
        <v>167</v>
      </c>
      <c r="L116" s="44"/>
      <c r="M116" s="233" t="s">
        <v>19</v>
      </c>
      <c r="N116" s="234" t="s">
        <v>42</v>
      </c>
      <c r="O116" s="84"/>
      <c r="P116" s="235">
        <f>O116*H116</f>
        <v>0</v>
      </c>
      <c r="Q116" s="235">
        <v>0</v>
      </c>
      <c r="R116" s="235">
        <f>Q116*H116</f>
        <v>0</v>
      </c>
      <c r="S116" s="235">
        <v>0</v>
      </c>
      <c r="T116" s="23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37" t="s">
        <v>168</v>
      </c>
      <c r="AT116" s="237" t="s">
        <v>163</v>
      </c>
      <c r="AU116" s="237" t="s">
        <v>80</v>
      </c>
      <c r="AY116" s="17" t="s">
        <v>161</v>
      </c>
      <c r="BE116" s="238">
        <f>IF(N116="základní",J116,0)</f>
        <v>0</v>
      </c>
      <c r="BF116" s="238">
        <f>IF(N116="snížená",J116,0)</f>
        <v>0</v>
      </c>
      <c r="BG116" s="238">
        <f>IF(N116="zákl. přenesená",J116,0)</f>
        <v>0</v>
      </c>
      <c r="BH116" s="238">
        <f>IF(N116="sníž. přenesená",J116,0)</f>
        <v>0</v>
      </c>
      <c r="BI116" s="238">
        <f>IF(N116="nulová",J116,0)</f>
        <v>0</v>
      </c>
      <c r="BJ116" s="17" t="s">
        <v>78</v>
      </c>
      <c r="BK116" s="238">
        <f>ROUND(I116*H116,2)</f>
        <v>0</v>
      </c>
      <c r="BL116" s="17" t="s">
        <v>168</v>
      </c>
      <c r="BM116" s="237" t="s">
        <v>748</v>
      </c>
    </row>
    <row r="117" s="2" customFormat="1" ht="16.5" customHeight="1">
      <c r="A117" s="38"/>
      <c r="B117" s="39"/>
      <c r="C117" s="226" t="s">
        <v>198</v>
      </c>
      <c r="D117" s="226" t="s">
        <v>163</v>
      </c>
      <c r="E117" s="227" t="s">
        <v>281</v>
      </c>
      <c r="F117" s="228" t="s">
        <v>282</v>
      </c>
      <c r="G117" s="229" t="s">
        <v>210</v>
      </c>
      <c r="H117" s="230">
        <v>1189.5</v>
      </c>
      <c r="I117" s="231"/>
      <c r="J117" s="232">
        <f>ROUND(I117*H117,2)</f>
        <v>0</v>
      </c>
      <c r="K117" s="228" t="s">
        <v>167</v>
      </c>
      <c r="L117" s="44"/>
      <c r="M117" s="233" t="s">
        <v>19</v>
      </c>
      <c r="N117" s="234" t="s">
        <v>42</v>
      </c>
      <c r="O117" s="84"/>
      <c r="P117" s="235">
        <f>O117*H117</f>
        <v>0</v>
      </c>
      <c r="Q117" s="235">
        <v>0</v>
      </c>
      <c r="R117" s="235">
        <f>Q117*H117</f>
        <v>0</v>
      </c>
      <c r="S117" s="235">
        <v>0</v>
      </c>
      <c r="T117" s="23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37" t="s">
        <v>168</v>
      </c>
      <c r="AT117" s="237" t="s">
        <v>163</v>
      </c>
      <c r="AU117" s="237" t="s">
        <v>80</v>
      </c>
      <c r="AY117" s="17" t="s">
        <v>161</v>
      </c>
      <c r="BE117" s="238">
        <f>IF(N117="základní",J117,0)</f>
        <v>0</v>
      </c>
      <c r="BF117" s="238">
        <f>IF(N117="snížená",J117,0)</f>
        <v>0</v>
      </c>
      <c r="BG117" s="238">
        <f>IF(N117="zákl. přenesená",J117,0)</f>
        <v>0</v>
      </c>
      <c r="BH117" s="238">
        <f>IF(N117="sníž. přenesená",J117,0)</f>
        <v>0</v>
      </c>
      <c r="BI117" s="238">
        <f>IF(N117="nulová",J117,0)</f>
        <v>0</v>
      </c>
      <c r="BJ117" s="17" t="s">
        <v>78</v>
      </c>
      <c r="BK117" s="238">
        <f>ROUND(I117*H117,2)</f>
        <v>0</v>
      </c>
      <c r="BL117" s="17" t="s">
        <v>168</v>
      </c>
      <c r="BM117" s="237" t="s">
        <v>749</v>
      </c>
    </row>
    <row r="118" s="2" customFormat="1" ht="33" customHeight="1">
      <c r="A118" s="38"/>
      <c r="B118" s="39"/>
      <c r="C118" s="226" t="s">
        <v>207</v>
      </c>
      <c r="D118" s="226" t="s">
        <v>163</v>
      </c>
      <c r="E118" s="227" t="s">
        <v>285</v>
      </c>
      <c r="F118" s="228" t="s">
        <v>286</v>
      </c>
      <c r="G118" s="229" t="s">
        <v>287</v>
      </c>
      <c r="H118" s="230">
        <v>2349.2629999999999</v>
      </c>
      <c r="I118" s="231"/>
      <c r="J118" s="232">
        <f>ROUND(I118*H118,2)</f>
        <v>0</v>
      </c>
      <c r="K118" s="228" t="s">
        <v>167</v>
      </c>
      <c r="L118" s="44"/>
      <c r="M118" s="233" t="s">
        <v>19</v>
      </c>
      <c r="N118" s="234" t="s">
        <v>42</v>
      </c>
      <c r="O118" s="84"/>
      <c r="P118" s="235">
        <f>O118*H118</f>
        <v>0</v>
      </c>
      <c r="Q118" s="235">
        <v>0</v>
      </c>
      <c r="R118" s="235">
        <f>Q118*H118</f>
        <v>0</v>
      </c>
      <c r="S118" s="235">
        <v>0</v>
      </c>
      <c r="T118" s="23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37" t="s">
        <v>168</v>
      </c>
      <c r="AT118" s="237" t="s">
        <v>163</v>
      </c>
      <c r="AU118" s="237" t="s">
        <v>80</v>
      </c>
      <c r="AY118" s="17" t="s">
        <v>161</v>
      </c>
      <c r="BE118" s="238">
        <f>IF(N118="základní",J118,0)</f>
        <v>0</v>
      </c>
      <c r="BF118" s="238">
        <f>IF(N118="snížená",J118,0)</f>
        <v>0</v>
      </c>
      <c r="BG118" s="238">
        <f>IF(N118="zákl. přenesená",J118,0)</f>
        <v>0</v>
      </c>
      <c r="BH118" s="238">
        <f>IF(N118="sníž. přenesená",J118,0)</f>
        <v>0</v>
      </c>
      <c r="BI118" s="238">
        <f>IF(N118="nulová",J118,0)</f>
        <v>0</v>
      </c>
      <c r="BJ118" s="17" t="s">
        <v>78</v>
      </c>
      <c r="BK118" s="238">
        <f>ROUND(I118*H118,2)</f>
        <v>0</v>
      </c>
      <c r="BL118" s="17" t="s">
        <v>168</v>
      </c>
      <c r="BM118" s="237" t="s">
        <v>750</v>
      </c>
    </row>
    <row r="119" s="14" customFormat="1">
      <c r="A119" s="14"/>
      <c r="B119" s="253"/>
      <c r="C119" s="254"/>
      <c r="D119" s="239" t="s">
        <v>172</v>
      </c>
      <c r="E119" s="255" t="s">
        <v>19</v>
      </c>
      <c r="F119" s="256" t="s">
        <v>751</v>
      </c>
      <c r="G119" s="254"/>
      <c r="H119" s="257">
        <v>2349.2629999999999</v>
      </c>
      <c r="I119" s="258"/>
      <c r="J119" s="254"/>
      <c r="K119" s="254"/>
      <c r="L119" s="259"/>
      <c r="M119" s="260"/>
      <c r="N119" s="261"/>
      <c r="O119" s="261"/>
      <c r="P119" s="261"/>
      <c r="Q119" s="261"/>
      <c r="R119" s="261"/>
      <c r="S119" s="261"/>
      <c r="T119" s="26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3" t="s">
        <v>172</v>
      </c>
      <c r="AU119" s="263" t="s">
        <v>80</v>
      </c>
      <c r="AV119" s="14" t="s">
        <v>80</v>
      </c>
      <c r="AW119" s="14" t="s">
        <v>33</v>
      </c>
      <c r="AX119" s="14" t="s">
        <v>78</v>
      </c>
      <c r="AY119" s="263" t="s">
        <v>161</v>
      </c>
    </row>
    <row r="120" s="2" customFormat="1" ht="21.75" customHeight="1">
      <c r="A120" s="38"/>
      <c r="B120" s="39"/>
      <c r="C120" s="226" t="s">
        <v>213</v>
      </c>
      <c r="D120" s="226" t="s">
        <v>163</v>
      </c>
      <c r="E120" s="227" t="s">
        <v>316</v>
      </c>
      <c r="F120" s="228" t="s">
        <v>317</v>
      </c>
      <c r="G120" s="229" t="s">
        <v>166</v>
      </c>
      <c r="H120" s="230">
        <v>3965</v>
      </c>
      <c r="I120" s="231"/>
      <c r="J120" s="232">
        <f>ROUND(I120*H120,2)</f>
        <v>0</v>
      </c>
      <c r="K120" s="228" t="s">
        <v>167</v>
      </c>
      <c r="L120" s="44"/>
      <c r="M120" s="233" t="s">
        <v>19</v>
      </c>
      <c r="N120" s="234" t="s">
        <v>42</v>
      </c>
      <c r="O120" s="84"/>
      <c r="P120" s="235">
        <f>O120*H120</f>
        <v>0</v>
      </c>
      <c r="Q120" s="235">
        <v>0</v>
      </c>
      <c r="R120" s="235">
        <f>Q120*H120</f>
        <v>0</v>
      </c>
      <c r="S120" s="235">
        <v>0</v>
      </c>
      <c r="T120" s="23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7" t="s">
        <v>168</v>
      </c>
      <c r="AT120" s="237" t="s">
        <v>163</v>
      </c>
      <c r="AU120" s="237" t="s">
        <v>80</v>
      </c>
      <c r="AY120" s="17" t="s">
        <v>161</v>
      </c>
      <c r="BE120" s="238">
        <f>IF(N120="základní",J120,0)</f>
        <v>0</v>
      </c>
      <c r="BF120" s="238">
        <f>IF(N120="snížená",J120,0)</f>
        <v>0</v>
      </c>
      <c r="BG120" s="238">
        <f>IF(N120="zákl. přenesená",J120,0)</f>
        <v>0</v>
      </c>
      <c r="BH120" s="238">
        <f>IF(N120="sníž. přenesená",J120,0)</f>
        <v>0</v>
      </c>
      <c r="BI120" s="238">
        <f>IF(N120="nulová",J120,0)</f>
        <v>0</v>
      </c>
      <c r="BJ120" s="17" t="s">
        <v>78</v>
      </c>
      <c r="BK120" s="238">
        <f>ROUND(I120*H120,2)</f>
        <v>0</v>
      </c>
      <c r="BL120" s="17" t="s">
        <v>168</v>
      </c>
      <c r="BM120" s="237" t="s">
        <v>752</v>
      </c>
    </row>
    <row r="121" s="2" customFormat="1">
      <c r="A121" s="38"/>
      <c r="B121" s="39"/>
      <c r="C121" s="40"/>
      <c r="D121" s="239" t="s">
        <v>170</v>
      </c>
      <c r="E121" s="40"/>
      <c r="F121" s="240" t="s">
        <v>171</v>
      </c>
      <c r="G121" s="40"/>
      <c r="H121" s="40"/>
      <c r="I121" s="146"/>
      <c r="J121" s="40"/>
      <c r="K121" s="40"/>
      <c r="L121" s="44"/>
      <c r="M121" s="241"/>
      <c r="N121" s="242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170</v>
      </c>
      <c r="AU121" s="17" t="s">
        <v>80</v>
      </c>
    </row>
    <row r="122" s="13" customFormat="1">
      <c r="A122" s="13"/>
      <c r="B122" s="243"/>
      <c r="C122" s="244"/>
      <c r="D122" s="239" t="s">
        <v>172</v>
      </c>
      <c r="E122" s="245" t="s">
        <v>19</v>
      </c>
      <c r="F122" s="246" t="s">
        <v>367</v>
      </c>
      <c r="G122" s="244"/>
      <c r="H122" s="245" t="s">
        <v>19</v>
      </c>
      <c r="I122" s="247"/>
      <c r="J122" s="244"/>
      <c r="K122" s="244"/>
      <c r="L122" s="248"/>
      <c r="M122" s="249"/>
      <c r="N122" s="250"/>
      <c r="O122" s="250"/>
      <c r="P122" s="250"/>
      <c r="Q122" s="250"/>
      <c r="R122" s="250"/>
      <c r="S122" s="250"/>
      <c r="T122" s="25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2" t="s">
        <v>172</v>
      </c>
      <c r="AU122" s="252" t="s">
        <v>80</v>
      </c>
      <c r="AV122" s="13" t="s">
        <v>78</v>
      </c>
      <c r="AW122" s="13" t="s">
        <v>33</v>
      </c>
      <c r="AX122" s="13" t="s">
        <v>71</v>
      </c>
      <c r="AY122" s="252" t="s">
        <v>161</v>
      </c>
    </row>
    <row r="123" s="14" customFormat="1">
      <c r="A123" s="14"/>
      <c r="B123" s="253"/>
      <c r="C123" s="254"/>
      <c r="D123" s="239" t="s">
        <v>172</v>
      </c>
      <c r="E123" s="255" t="s">
        <v>19</v>
      </c>
      <c r="F123" s="256" t="s">
        <v>369</v>
      </c>
      <c r="G123" s="254"/>
      <c r="H123" s="257">
        <v>425</v>
      </c>
      <c r="I123" s="258"/>
      <c r="J123" s="254"/>
      <c r="K123" s="254"/>
      <c r="L123" s="259"/>
      <c r="M123" s="260"/>
      <c r="N123" s="261"/>
      <c r="O123" s="261"/>
      <c r="P123" s="261"/>
      <c r="Q123" s="261"/>
      <c r="R123" s="261"/>
      <c r="S123" s="261"/>
      <c r="T123" s="26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3" t="s">
        <v>172</v>
      </c>
      <c r="AU123" s="263" t="s">
        <v>80</v>
      </c>
      <c r="AV123" s="14" t="s">
        <v>80</v>
      </c>
      <c r="AW123" s="14" t="s">
        <v>33</v>
      </c>
      <c r="AX123" s="14" t="s">
        <v>71</v>
      </c>
      <c r="AY123" s="263" t="s">
        <v>161</v>
      </c>
    </row>
    <row r="124" s="13" customFormat="1">
      <c r="A124" s="13"/>
      <c r="B124" s="243"/>
      <c r="C124" s="244"/>
      <c r="D124" s="239" t="s">
        <v>172</v>
      </c>
      <c r="E124" s="245" t="s">
        <v>19</v>
      </c>
      <c r="F124" s="246" t="s">
        <v>394</v>
      </c>
      <c r="G124" s="244"/>
      <c r="H124" s="245" t="s">
        <v>19</v>
      </c>
      <c r="I124" s="247"/>
      <c r="J124" s="244"/>
      <c r="K124" s="244"/>
      <c r="L124" s="248"/>
      <c r="M124" s="249"/>
      <c r="N124" s="250"/>
      <c r="O124" s="250"/>
      <c r="P124" s="250"/>
      <c r="Q124" s="250"/>
      <c r="R124" s="250"/>
      <c r="S124" s="250"/>
      <c r="T124" s="25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2" t="s">
        <v>172</v>
      </c>
      <c r="AU124" s="252" t="s">
        <v>80</v>
      </c>
      <c r="AV124" s="13" t="s">
        <v>78</v>
      </c>
      <c r="AW124" s="13" t="s">
        <v>33</v>
      </c>
      <c r="AX124" s="13" t="s">
        <v>71</v>
      </c>
      <c r="AY124" s="252" t="s">
        <v>161</v>
      </c>
    </row>
    <row r="125" s="14" customFormat="1">
      <c r="A125" s="14"/>
      <c r="B125" s="253"/>
      <c r="C125" s="254"/>
      <c r="D125" s="239" t="s">
        <v>172</v>
      </c>
      <c r="E125" s="255" t="s">
        <v>19</v>
      </c>
      <c r="F125" s="256" t="s">
        <v>396</v>
      </c>
      <c r="G125" s="254"/>
      <c r="H125" s="257">
        <v>778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3" t="s">
        <v>172</v>
      </c>
      <c r="AU125" s="263" t="s">
        <v>80</v>
      </c>
      <c r="AV125" s="14" t="s">
        <v>80</v>
      </c>
      <c r="AW125" s="14" t="s">
        <v>33</v>
      </c>
      <c r="AX125" s="14" t="s">
        <v>71</v>
      </c>
      <c r="AY125" s="263" t="s">
        <v>161</v>
      </c>
    </row>
    <row r="126" s="13" customFormat="1">
      <c r="A126" s="13"/>
      <c r="B126" s="243"/>
      <c r="C126" s="244"/>
      <c r="D126" s="239" t="s">
        <v>172</v>
      </c>
      <c r="E126" s="245" t="s">
        <v>19</v>
      </c>
      <c r="F126" s="246" t="s">
        <v>383</v>
      </c>
      <c r="G126" s="244"/>
      <c r="H126" s="245" t="s">
        <v>19</v>
      </c>
      <c r="I126" s="247"/>
      <c r="J126" s="244"/>
      <c r="K126" s="244"/>
      <c r="L126" s="248"/>
      <c r="M126" s="249"/>
      <c r="N126" s="250"/>
      <c r="O126" s="250"/>
      <c r="P126" s="250"/>
      <c r="Q126" s="250"/>
      <c r="R126" s="250"/>
      <c r="S126" s="250"/>
      <c r="T126" s="25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2" t="s">
        <v>172</v>
      </c>
      <c r="AU126" s="252" t="s">
        <v>80</v>
      </c>
      <c r="AV126" s="13" t="s">
        <v>78</v>
      </c>
      <c r="AW126" s="13" t="s">
        <v>33</v>
      </c>
      <c r="AX126" s="13" t="s">
        <v>71</v>
      </c>
      <c r="AY126" s="252" t="s">
        <v>161</v>
      </c>
    </row>
    <row r="127" s="14" customFormat="1">
      <c r="A127" s="14"/>
      <c r="B127" s="253"/>
      <c r="C127" s="254"/>
      <c r="D127" s="239" t="s">
        <v>172</v>
      </c>
      <c r="E127" s="255" t="s">
        <v>19</v>
      </c>
      <c r="F127" s="256" t="s">
        <v>384</v>
      </c>
      <c r="G127" s="254"/>
      <c r="H127" s="257">
        <v>2095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3" t="s">
        <v>172</v>
      </c>
      <c r="AU127" s="263" t="s">
        <v>80</v>
      </c>
      <c r="AV127" s="14" t="s">
        <v>80</v>
      </c>
      <c r="AW127" s="14" t="s">
        <v>33</v>
      </c>
      <c r="AX127" s="14" t="s">
        <v>71</v>
      </c>
      <c r="AY127" s="263" t="s">
        <v>161</v>
      </c>
    </row>
    <row r="128" s="13" customFormat="1">
      <c r="A128" s="13"/>
      <c r="B128" s="243"/>
      <c r="C128" s="244"/>
      <c r="D128" s="239" t="s">
        <v>172</v>
      </c>
      <c r="E128" s="245" t="s">
        <v>19</v>
      </c>
      <c r="F128" s="246" t="s">
        <v>385</v>
      </c>
      <c r="G128" s="244"/>
      <c r="H128" s="245" t="s">
        <v>19</v>
      </c>
      <c r="I128" s="247"/>
      <c r="J128" s="244"/>
      <c r="K128" s="244"/>
      <c r="L128" s="248"/>
      <c r="M128" s="249"/>
      <c r="N128" s="250"/>
      <c r="O128" s="250"/>
      <c r="P128" s="250"/>
      <c r="Q128" s="250"/>
      <c r="R128" s="250"/>
      <c r="S128" s="250"/>
      <c r="T128" s="25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2" t="s">
        <v>172</v>
      </c>
      <c r="AU128" s="252" t="s">
        <v>80</v>
      </c>
      <c r="AV128" s="13" t="s">
        <v>78</v>
      </c>
      <c r="AW128" s="13" t="s">
        <v>33</v>
      </c>
      <c r="AX128" s="13" t="s">
        <v>71</v>
      </c>
      <c r="AY128" s="252" t="s">
        <v>161</v>
      </c>
    </row>
    <row r="129" s="14" customFormat="1">
      <c r="A129" s="14"/>
      <c r="B129" s="253"/>
      <c r="C129" s="254"/>
      <c r="D129" s="239" t="s">
        <v>172</v>
      </c>
      <c r="E129" s="255" t="s">
        <v>19</v>
      </c>
      <c r="F129" s="256" t="s">
        <v>386</v>
      </c>
      <c r="G129" s="254"/>
      <c r="H129" s="257">
        <v>137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3" t="s">
        <v>172</v>
      </c>
      <c r="AU129" s="263" t="s">
        <v>80</v>
      </c>
      <c r="AV129" s="14" t="s">
        <v>80</v>
      </c>
      <c r="AW129" s="14" t="s">
        <v>33</v>
      </c>
      <c r="AX129" s="14" t="s">
        <v>71</v>
      </c>
      <c r="AY129" s="263" t="s">
        <v>161</v>
      </c>
    </row>
    <row r="130" s="13" customFormat="1">
      <c r="A130" s="13"/>
      <c r="B130" s="243"/>
      <c r="C130" s="244"/>
      <c r="D130" s="239" t="s">
        <v>172</v>
      </c>
      <c r="E130" s="245" t="s">
        <v>19</v>
      </c>
      <c r="F130" s="246" t="s">
        <v>387</v>
      </c>
      <c r="G130" s="244"/>
      <c r="H130" s="245" t="s">
        <v>19</v>
      </c>
      <c r="I130" s="247"/>
      <c r="J130" s="244"/>
      <c r="K130" s="244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172</v>
      </c>
      <c r="AU130" s="252" t="s">
        <v>80</v>
      </c>
      <c r="AV130" s="13" t="s">
        <v>78</v>
      </c>
      <c r="AW130" s="13" t="s">
        <v>33</v>
      </c>
      <c r="AX130" s="13" t="s">
        <v>71</v>
      </c>
      <c r="AY130" s="252" t="s">
        <v>161</v>
      </c>
    </row>
    <row r="131" s="14" customFormat="1">
      <c r="A131" s="14"/>
      <c r="B131" s="253"/>
      <c r="C131" s="254"/>
      <c r="D131" s="239" t="s">
        <v>172</v>
      </c>
      <c r="E131" s="255" t="s">
        <v>19</v>
      </c>
      <c r="F131" s="256" t="s">
        <v>388</v>
      </c>
      <c r="G131" s="254"/>
      <c r="H131" s="257">
        <v>189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3" t="s">
        <v>172</v>
      </c>
      <c r="AU131" s="263" t="s">
        <v>80</v>
      </c>
      <c r="AV131" s="14" t="s">
        <v>80</v>
      </c>
      <c r="AW131" s="14" t="s">
        <v>33</v>
      </c>
      <c r="AX131" s="14" t="s">
        <v>71</v>
      </c>
      <c r="AY131" s="263" t="s">
        <v>161</v>
      </c>
    </row>
    <row r="132" s="13" customFormat="1">
      <c r="A132" s="13"/>
      <c r="B132" s="243"/>
      <c r="C132" s="244"/>
      <c r="D132" s="239" t="s">
        <v>172</v>
      </c>
      <c r="E132" s="245" t="s">
        <v>19</v>
      </c>
      <c r="F132" s="246" t="s">
        <v>370</v>
      </c>
      <c r="G132" s="244"/>
      <c r="H132" s="245" t="s">
        <v>19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172</v>
      </c>
      <c r="AU132" s="252" t="s">
        <v>80</v>
      </c>
      <c r="AV132" s="13" t="s">
        <v>78</v>
      </c>
      <c r="AW132" s="13" t="s">
        <v>33</v>
      </c>
      <c r="AX132" s="13" t="s">
        <v>71</v>
      </c>
      <c r="AY132" s="252" t="s">
        <v>161</v>
      </c>
    </row>
    <row r="133" s="14" customFormat="1">
      <c r="A133" s="14"/>
      <c r="B133" s="253"/>
      <c r="C133" s="254"/>
      <c r="D133" s="239" t="s">
        <v>172</v>
      </c>
      <c r="E133" s="255" t="s">
        <v>19</v>
      </c>
      <c r="F133" s="256" t="s">
        <v>372</v>
      </c>
      <c r="G133" s="254"/>
      <c r="H133" s="257">
        <v>335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172</v>
      </c>
      <c r="AU133" s="263" t="s">
        <v>80</v>
      </c>
      <c r="AV133" s="14" t="s">
        <v>80</v>
      </c>
      <c r="AW133" s="14" t="s">
        <v>33</v>
      </c>
      <c r="AX133" s="14" t="s">
        <v>71</v>
      </c>
      <c r="AY133" s="263" t="s">
        <v>161</v>
      </c>
    </row>
    <row r="134" s="13" customFormat="1">
      <c r="A134" s="13"/>
      <c r="B134" s="243"/>
      <c r="C134" s="244"/>
      <c r="D134" s="239" t="s">
        <v>172</v>
      </c>
      <c r="E134" s="245" t="s">
        <v>19</v>
      </c>
      <c r="F134" s="246" t="s">
        <v>373</v>
      </c>
      <c r="G134" s="244"/>
      <c r="H134" s="245" t="s">
        <v>19</v>
      </c>
      <c r="I134" s="247"/>
      <c r="J134" s="244"/>
      <c r="K134" s="244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172</v>
      </c>
      <c r="AU134" s="252" t="s">
        <v>80</v>
      </c>
      <c r="AV134" s="13" t="s">
        <v>78</v>
      </c>
      <c r="AW134" s="13" t="s">
        <v>33</v>
      </c>
      <c r="AX134" s="13" t="s">
        <v>71</v>
      </c>
      <c r="AY134" s="252" t="s">
        <v>161</v>
      </c>
    </row>
    <row r="135" s="14" customFormat="1">
      <c r="A135" s="14"/>
      <c r="B135" s="253"/>
      <c r="C135" s="254"/>
      <c r="D135" s="239" t="s">
        <v>172</v>
      </c>
      <c r="E135" s="255" t="s">
        <v>19</v>
      </c>
      <c r="F135" s="256" t="s">
        <v>198</v>
      </c>
      <c r="G135" s="254"/>
      <c r="H135" s="257">
        <v>6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172</v>
      </c>
      <c r="AU135" s="263" t="s">
        <v>80</v>
      </c>
      <c r="AV135" s="14" t="s">
        <v>80</v>
      </c>
      <c r="AW135" s="14" t="s">
        <v>33</v>
      </c>
      <c r="AX135" s="14" t="s">
        <v>71</v>
      </c>
      <c r="AY135" s="263" t="s">
        <v>161</v>
      </c>
    </row>
    <row r="136" s="15" customFormat="1">
      <c r="A136" s="15"/>
      <c r="B136" s="264"/>
      <c r="C136" s="265"/>
      <c r="D136" s="239" t="s">
        <v>172</v>
      </c>
      <c r="E136" s="266" t="s">
        <v>19</v>
      </c>
      <c r="F136" s="267" t="s">
        <v>177</v>
      </c>
      <c r="G136" s="265"/>
      <c r="H136" s="268">
        <v>3965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4" t="s">
        <v>172</v>
      </c>
      <c r="AU136" s="274" t="s">
        <v>80</v>
      </c>
      <c r="AV136" s="15" t="s">
        <v>168</v>
      </c>
      <c r="AW136" s="15" t="s">
        <v>33</v>
      </c>
      <c r="AX136" s="15" t="s">
        <v>78</v>
      </c>
      <c r="AY136" s="274" t="s">
        <v>161</v>
      </c>
    </row>
    <row r="137" s="12" customFormat="1" ht="22.8" customHeight="1">
      <c r="A137" s="12"/>
      <c r="B137" s="210"/>
      <c r="C137" s="211"/>
      <c r="D137" s="212" t="s">
        <v>70</v>
      </c>
      <c r="E137" s="224" t="s">
        <v>194</v>
      </c>
      <c r="F137" s="224" t="s">
        <v>361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SUM(P138:P154)</f>
        <v>0</v>
      </c>
      <c r="Q137" s="218"/>
      <c r="R137" s="219">
        <f>SUM(R138:R154)</f>
        <v>0</v>
      </c>
      <c r="S137" s="218"/>
      <c r="T137" s="220">
        <f>SUM(T138:T154)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78</v>
      </c>
      <c r="AT137" s="222" t="s">
        <v>70</v>
      </c>
      <c r="AU137" s="222" t="s">
        <v>78</v>
      </c>
      <c r="AY137" s="221" t="s">
        <v>161</v>
      </c>
      <c r="BK137" s="223">
        <f>SUM(BK138:BK154)</f>
        <v>0</v>
      </c>
    </row>
    <row r="138" s="2" customFormat="1" ht="33" customHeight="1">
      <c r="A138" s="38"/>
      <c r="B138" s="39"/>
      <c r="C138" s="226" t="s">
        <v>218</v>
      </c>
      <c r="D138" s="226" t="s">
        <v>163</v>
      </c>
      <c r="E138" s="227" t="s">
        <v>753</v>
      </c>
      <c r="F138" s="228" t="s">
        <v>754</v>
      </c>
      <c r="G138" s="229" t="s">
        <v>166</v>
      </c>
      <c r="H138" s="230">
        <v>7930</v>
      </c>
      <c r="I138" s="231"/>
      <c r="J138" s="232">
        <f>ROUND(I138*H138,2)</f>
        <v>0</v>
      </c>
      <c r="K138" s="228" t="s">
        <v>167</v>
      </c>
      <c r="L138" s="44"/>
      <c r="M138" s="233" t="s">
        <v>19</v>
      </c>
      <c r="N138" s="234" t="s">
        <v>42</v>
      </c>
      <c r="O138" s="84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168</v>
      </c>
      <c r="AT138" s="237" t="s">
        <v>163</v>
      </c>
      <c r="AU138" s="237" t="s">
        <v>80</v>
      </c>
      <c r="AY138" s="17" t="s">
        <v>161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78</v>
      </c>
      <c r="BK138" s="238">
        <f>ROUND(I138*H138,2)</f>
        <v>0</v>
      </c>
      <c r="BL138" s="17" t="s">
        <v>168</v>
      </c>
      <c r="BM138" s="237" t="s">
        <v>755</v>
      </c>
    </row>
    <row r="139" s="13" customFormat="1">
      <c r="A139" s="13"/>
      <c r="B139" s="243"/>
      <c r="C139" s="244"/>
      <c r="D139" s="239" t="s">
        <v>172</v>
      </c>
      <c r="E139" s="245" t="s">
        <v>19</v>
      </c>
      <c r="F139" s="246" t="s">
        <v>756</v>
      </c>
      <c r="G139" s="244"/>
      <c r="H139" s="245" t="s">
        <v>19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172</v>
      </c>
      <c r="AU139" s="252" t="s">
        <v>80</v>
      </c>
      <c r="AV139" s="13" t="s">
        <v>78</v>
      </c>
      <c r="AW139" s="13" t="s">
        <v>33</v>
      </c>
      <c r="AX139" s="13" t="s">
        <v>71</v>
      </c>
      <c r="AY139" s="252" t="s">
        <v>161</v>
      </c>
    </row>
    <row r="140" s="13" customFormat="1">
      <c r="A140" s="13"/>
      <c r="B140" s="243"/>
      <c r="C140" s="244"/>
      <c r="D140" s="239" t="s">
        <v>172</v>
      </c>
      <c r="E140" s="245" t="s">
        <v>19</v>
      </c>
      <c r="F140" s="246" t="s">
        <v>367</v>
      </c>
      <c r="G140" s="244"/>
      <c r="H140" s="245" t="s">
        <v>19</v>
      </c>
      <c r="I140" s="247"/>
      <c r="J140" s="244"/>
      <c r="K140" s="244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172</v>
      </c>
      <c r="AU140" s="252" t="s">
        <v>80</v>
      </c>
      <c r="AV140" s="13" t="s">
        <v>78</v>
      </c>
      <c r="AW140" s="13" t="s">
        <v>33</v>
      </c>
      <c r="AX140" s="13" t="s">
        <v>71</v>
      </c>
      <c r="AY140" s="252" t="s">
        <v>161</v>
      </c>
    </row>
    <row r="141" s="14" customFormat="1">
      <c r="A141" s="14"/>
      <c r="B141" s="253"/>
      <c r="C141" s="254"/>
      <c r="D141" s="239" t="s">
        <v>172</v>
      </c>
      <c r="E141" s="255" t="s">
        <v>19</v>
      </c>
      <c r="F141" s="256" t="s">
        <v>757</v>
      </c>
      <c r="G141" s="254"/>
      <c r="H141" s="257">
        <v>850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172</v>
      </c>
      <c r="AU141" s="263" t="s">
        <v>80</v>
      </c>
      <c r="AV141" s="14" t="s">
        <v>80</v>
      </c>
      <c r="AW141" s="14" t="s">
        <v>33</v>
      </c>
      <c r="AX141" s="14" t="s">
        <v>71</v>
      </c>
      <c r="AY141" s="263" t="s">
        <v>161</v>
      </c>
    </row>
    <row r="142" s="13" customFormat="1">
      <c r="A142" s="13"/>
      <c r="B142" s="243"/>
      <c r="C142" s="244"/>
      <c r="D142" s="239" t="s">
        <v>172</v>
      </c>
      <c r="E142" s="245" t="s">
        <v>19</v>
      </c>
      <c r="F142" s="246" t="s">
        <v>394</v>
      </c>
      <c r="G142" s="244"/>
      <c r="H142" s="245" t="s">
        <v>19</v>
      </c>
      <c r="I142" s="247"/>
      <c r="J142" s="244"/>
      <c r="K142" s="244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172</v>
      </c>
      <c r="AU142" s="252" t="s">
        <v>80</v>
      </c>
      <c r="AV142" s="13" t="s">
        <v>78</v>
      </c>
      <c r="AW142" s="13" t="s">
        <v>33</v>
      </c>
      <c r="AX142" s="13" t="s">
        <v>71</v>
      </c>
      <c r="AY142" s="252" t="s">
        <v>161</v>
      </c>
    </row>
    <row r="143" s="14" customFormat="1">
      <c r="A143" s="14"/>
      <c r="B143" s="253"/>
      <c r="C143" s="254"/>
      <c r="D143" s="239" t="s">
        <v>172</v>
      </c>
      <c r="E143" s="255" t="s">
        <v>19</v>
      </c>
      <c r="F143" s="256" t="s">
        <v>758</v>
      </c>
      <c r="G143" s="254"/>
      <c r="H143" s="257">
        <v>1556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172</v>
      </c>
      <c r="AU143" s="263" t="s">
        <v>80</v>
      </c>
      <c r="AV143" s="14" t="s">
        <v>80</v>
      </c>
      <c r="AW143" s="14" t="s">
        <v>33</v>
      </c>
      <c r="AX143" s="14" t="s">
        <v>71</v>
      </c>
      <c r="AY143" s="263" t="s">
        <v>161</v>
      </c>
    </row>
    <row r="144" s="13" customFormat="1">
      <c r="A144" s="13"/>
      <c r="B144" s="243"/>
      <c r="C144" s="244"/>
      <c r="D144" s="239" t="s">
        <v>172</v>
      </c>
      <c r="E144" s="245" t="s">
        <v>19</v>
      </c>
      <c r="F144" s="246" t="s">
        <v>383</v>
      </c>
      <c r="G144" s="244"/>
      <c r="H144" s="245" t="s">
        <v>19</v>
      </c>
      <c r="I144" s="247"/>
      <c r="J144" s="244"/>
      <c r="K144" s="244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172</v>
      </c>
      <c r="AU144" s="252" t="s">
        <v>80</v>
      </c>
      <c r="AV144" s="13" t="s">
        <v>78</v>
      </c>
      <c r="AW144" s="13" t="s">
        <v>33</v>
      </c>
      <c r="AX144" s="13" t="s">
        <v>71</v>
      </c>
      <c r="AY144" s="252" t="s">
        <v>161</v>
      </c>
    </row>
    <row r="145" s="14" customFormat="1">
      <c r="A145" s="14"/>
      <c r="B145" s="253"/>
      <c r="C145" s="254"/>
      <c r="D145" s="239" t="s">
        <v>172</v>
      </c>
      <c r="E145" s="255" t="s">
        <v>19</v>
      </c>
      <c r="F145" s="256" t="s">
        <v>759</v>
      </c>
      <c r="G145" s="254"/>
      <c r="H145" s="257">
        <v>4190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172</v>
      </c>
      <c r="AU145" s="263" t="s">
        <v>80</v>
      </c>
      <c r="AV145" s="14" t="s">
        <v>80</v>
      </c>
      <c r="AW145" s="14" t="s">
        <v>33</v>
      </c>
      <c r="AX145" s="14" t="s">
        <v>71</v>
      </c>
      <c r="AY145" s="263" t="s">
        <v>161</v>
      </c>
    </row>
    <row r="146" s="13" customFormat="1">
      <c r="A146" s="13"/>
      <c r="B146" s="243"/>
      <c r="C146" s="244"/>
      <c r="D146" s="239" t="s">
        <v>172</v>
      </c>
      <c r="E146" s="245" t="s">
        <v>19</v>
      </c>
      <c r="F146" s="246" t="s">
        <v>385</v>
      </c>
      <c r="G146" s="244"/>
      <c r="H146" s="245" t="s">
        <v>19</v>
      </c>
      <c r="I146" s="247"/>
      <c r="J146" s="244"/>
      <c r="K146" s="244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172</v>
      </c>
      <c r="AU146" s="252" t="s">
        <v>80</v>
      </c>
      <c r="AV146" s="13" t="s">
        <v>78</v>
      </c>
      <c r="AW146" s="13" t="s">
        <v>33</v>
      </c>
      <c r="AX146" s="13" t="s">
        <v>71</v>
      </c>
      <c r="AY146" s="252" t="s">
        <v>161</v>
      </c>
    </row>
    <row r="147" s="14" customFormat="1">
      <c r="A147" s="14"/>
      <c r="B147" s="253"/>
      <c r="C147" s="254"/>
      <c r="D147" s="239" t="s">
        <v>172</v>
      </c>
      <c r="E147" s="255" t="s">
        <v>19</v>
      </c>
      <c r="F147" s="256" t="s">
        <v>760</v>
      </c>
      <c r="G147" s="254"/>
      <c r="H147" s="257">
        <v>274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172</v>
      </c>
      <c r="AU147" s="263" t="s">
        <v>80</v>
      </c>
      <c r="AV147" s="14" t="s">
        <v>80</v>
      </c>
      <c r="AW147" s="14" t="s">
        <v>33</v>
      </c>
      <c r="AX147" s="14" t="s">
        <v>71</v>
      </c>
      <c r="AY147" s="263" t="s">
        <v>161</v>
      </c>
    </row>
    <row r="148" s="13" customFormat="1">
      <c r="A148" s="13"/>
      <c r="B148" s="243"/>
      <c r="C148" s="244"/>
      <c r="D148" s="239" t="s">
        <v>172</v>
      </c>
      <c r="E148" s="245" t="s">
        <v>19</v>
      </c>
      <c r="F148" s="246" t="s">
        <v>387</v>
      </c>
      <c r="G148" s="244"/>
      <c r="H148" s="245" t="s">
        <v>19</v>
      </c>
      <c r="I148" s="247"/>
      <c r="J148" s="244"/>
      <c r="K148" s="244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172</v>
      </c>
      <c r="AU148" s="252" t="s">
        <v>80</v>
      </c>
      <c r="AV148" s="13" t="s">
        <v>78</v>
      </c>
      <c r="AW148" s="13" t="s">
        <v>33</v>
      </c>
      <c r="AX148" s="13" t="s">
        <v>71</v>
      </c>
      <c r="AY148" s="252" t="s">
        <v>161</v>
      </c>
    </row>
    <row r="149" s="14" customFormat="1">
      <c r="A149" s="14"/>
      <c r="B149" s="253"/>
      <c r="C149" s="254"/>
      <c r="D149" s="239" t="s">
        <v>172</v>
      </c>
      <c r="E149" s="255" t="s">
        <v>19</v>
      </c>
      <c r="F149" s="256" t="s">
        <v>761</v>
      </c>
      <c r="G149" s="254"/>
      <c r="H149" s="257">
        <v>378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172</v>
      </c>
      <c r="AU149" s="263" t="s">
        <v>80</v>
      </c>
      <c r="AV149" s="14" t="s">
        <v>80</v>
      </c>
      <c r="AW149" s="14" t="s">
        <v>33</v>
      </c>
      <c r="AX149" s="14" t="s">
        <v>71</v>
      </c>
      <c r="AY149" s="263" t="s">
        <v>161</v>
      </c>
    </row>
    <row r="150" s="13" customFormat="1">
      <c r="A150" s="13"/>
      <c r="B150" s="243"/>
      <c r="C150" s="244"/>
      <c r="D150" s="239" t="s">
        <v>172</v>
      </c>
      <c r="E150" s="245" t="s">
        <v>19</v>
      </c>
      <c r="F150" s="246" t="s">
        <v>370</v>
      </c>
      <c r="G150" s="244"/>
      <c r="H150" s="245" t="s">
        <v>19</v>
      </c>
      <c r="I150" s="247"/>
      <c r="J150" s="244"/>
      <c r="K150" s="244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172</v>
      </c>
      <c r="AU150" s="252" t="s">
        <v>80</v>
      </c>
      <c r="AV150" s="13" t="s">
        <v>78</v>
      </c>
      <c r="AW150" s="13" t="s">
        <v>33</v>
      </c>
      <c r="AX150" s="13" t="s">
        <v>71</v>
      </c>
      <c r="AY150" s="252" t="s">
        <v>161</v>
      </c>
    </row>
    <row r="151" s="14" customFormat="1">
      <c r="A151" s="14"/>
      <c r="B151" s="253"/>
      <c r="C151" s="254"/>
      <c r="D151" s="239" t="s">
        <v>172</v>
      </c>
      <c r="E151" s="255" t="s">
        <v>19</v>
      </c>
      <c r="F151" s="256" t="s">
        <v>762</v>
      </c>
      <c r="G151" s="254"/>
      <c r="H151" s="257">
        <v>670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172</v>
      </c>
      <c r="AU151" s="263" t="s">
        <v>80</v>
      </c>
      <c r="AV151" s="14" t="s">
        <v>80</v>
      </c>
      <c r="AW151" s="14" t="s">
        <v>33</v>
      </c>
      <c r="AX151" s="14" t="s">
        <v>71</v>
      </c>
      <c r="AY151" s="263" t="s">
        <v>161</v>
      </c>
    </row>
    <row r="152" s="13" customFormat="1">
      <c r="A152" s="13"/>
      <c r="B152" s="243"/>
      <c r="C152" s="244"/>
      <c r="D152" s="239" t="s">
        <v>172</v>
      </c>
      <c r="E152" s="245" t="s">
        <v>19</v>
      </c>
      <c r="F152" s="246" t="s">
        <v>373</v>
      </c>
      <c r="G152" s="244"/>
      <c r="H152" s="245" t="s">
        <v>19</v>
      </c>
      <c r="I152" s="247"/>
      <c r="J152" s="244"/>
      <c r="K152" s="244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172</v>
      </c>
      <c r="AU152" s="252" t="s">
        <v>80</v>
      </c>
      <c r="AV152" s="13" t="s">
        <v>78</v>
      </c>
      <c r="AW152" s="13" t="s">
        <v>33</v>
      </c>
      <c r="AX152" s="13" t="s">
        <v>71</v>
      </c>
      <c r="AY152" s="252" t="s">
        <v>161</v>
      </c>
    </row>
    <row r="153" s="14" customFormat="1">
      <c r="A153" s="14"/>
      <c r="B153" s="253"/>
      <c r="C153" s="254"/>
      <c r="D153" s="239" t="s">
        <v>172</v>
      </c>
      <c r="E153" s="255" t="s">
        <v>19</v>
      </c>
      <c r="F153" s="256" t="s">
        <v>763</v>
      </c>
      <c r="G153" s="254"/>
      <c r="H153" s="257">
        <v>12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172</v>
      </c>
      <c r="AU153" s="263" t="s">
        <v>80</v>
      </c>
      <c r="AV153" s="14" t="s">
        <v>80</v>
      </c>
      <c r="AW153" s="14" t="s">
        <v>33</v>
      </c>
      <c r="AX153" s="14" t="s">
        <v>71</v>
      </c>
      <c r="AY153" s="263" t="s">
        <v>161</v>
      </c>
    </row>
    <row r="154" s="15" customFormat="1">
      <c r="A154" s="15"/>
      <c r="B154" s="264"/>
      <c r="C154" s="265"/>
      <c r="D154" s="239" t="s">
        <v>172</v>
      </c>
      <c r="E154" s="266" t="s">
        <v>19</v>
      </c>
      <c r="F154" s="267" t="s">
        <v>177</v>
      </c>
      <c r="G154" s="265"/>
      <c r="H154" s="268">
        <v>7930</v>
      </c>
      <c r="I154" s="269"/>
      <c r="J154" s="265"/>
      <c r="K154" s="265"/>
      <c r="L154" s="270"/>
      <c r="M154" s="271"/>
      <c r="N154" s="272"/>
      <c r="O154" s="272"/>
      <c r="P154" s="272"/>
      <c r="Q154" s="272"/>
      <c r="R154" s="272"/>
      <c r="S154" s="272"/>
      <c r="T154" s="27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4" t="s">
        <v>172</v>
      </c>
      <c r="AU154" s="274" t="s">
        <v>80</v>
      </c>
      <c r="AV154" s="15" t="s">
        <v>168</v>
      </c>
      <c r="AW154" s="15" t="s">
        <v>33</v>
      </c>
      <c r="AX154" s="15" t="s">
        <v>78</v>
      </c>
      <c r="AY154" s="274" t="s">
        <v>161</v>
      </c>
    </row>
    <row r="155" s="12" customFormat="1" ht="22.8" customHeight="1">
      <c r="A155" s="12"/>
      <c r="B155" s="210"/>
      <c r="C155" s="211"/>
      <c r="D155" s="212" t="s">
        <v>70</v>
      </c>
      <c r="E155" s="224" t="s">
        <v>218</v>
      </c>
      <c r="F155" s="224" t="s">
        <v>503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SUM(P156:P172)</f>
        <v>0</v>
      </c>
      <c r="Q155" s="218"/>
      <c r="R155" s="219">
        <f>SUM(R156:R172)</f>
        <v>3.5949663749999998</v>
      </c>
      <c r="S155" s="218"/>
      <c r="T155" s="220">
        <f>SUM(T156:T172)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78</v>
      </c>
      <c r="AT155" s="222" t="s">
        <v>70</v>
      </c>
      <c r="AU155" s="222" t="s">
        <v>78</v>
      </c>
      <c r="AY155" s="221" t="s">
        <v>161</v>
      </c>
      <c r="BK155" s="223">
        <f>SUM(BK156:BK172)</f>
        <v>0</v>
      </c>
    </row>
    <row r="156" s="2" customFormat="1" ht="21.75" customHeight="1">
      <c r="A156" s="38"/>
      <c r="B156" s="39"/>
      <c r="C156" s="226" t="s">
        <v>224</v>
      </c>
      <c r="D156" s="226" t="s">
        <v>163</v>
      </c>
      <c r="E156" s="227" t="s">
        <v>764</v>
      </c>
      <c r="F156" s="228" t="s">
        <v>765</v>
      </c>
      <c r="G156" s="229" t="s">
        <v>166</v>
      </c>
      <c r="H156" s="230">
        <v>4163.25</v>
      </c>
      <c r="I156" s="231"/>
      <c r="J156" s="232">
        <f>ROUND(I156*H156,2)</f>
        <v>0</v>
      </c>
      <c r="K156" s="228" t="s">
        <v>167</v>
      </c>
      <c r="L156" s="44"/>
      <c r="M156" s="233" t="s">
        <v>19</v>
      </c>
      <c r="N156" s="234" t="s">
        <v>42</v>
      </c>
      <c r="O156" s="84"/>
      <c r="P156" s="235">
        <f>O156*H156</f>
        <v>0</v>
      </c>
      <c r="Q156" s="235">
        <v>0.00086350000000000001</v>
      </c>
      <c r="R156" s="235">
        <f>Q156*H156</f>
        <v>3.5949663749999998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168</v>
      </c>
      <c r="AT156" s="237" t="s">
        <v>163</v>
      </c>
      <c r="AU156" s="237" t="s">
        <v>80</v>
      </c>
      <c r="AY156" s="17" t="s">
        <v>161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78</v>
      </c>
      <c r="BK156" s="238">
        <f>ROUND(I156*H156,2)</f>
        <v>0</v>
      </c>
      <c r="BL156" s="17" t="s">
        <v>168</v>
      </c>
      <c r="BM156" s="237" t="s">
        <v>766</v>
      </c>
    </row>
    <row r="157" s="13" customFormat="1">
      <c r="A157" s="13"/>
      <c r="B157" s="243"/>
      <c r="C157" s="244"/>
      <c r="D157" s="239" t="s">
        <v>172</v>
      </c>
      <c r="E157" s="245" t="s">
        <v>19</v>
      </c>
      <c r="F157" s="246" t="s">
        <v>367</v>
      </c>
      <c r="G157" s="244"/>
      <c r="H157" s="245" t="s">
        <v>19</v>
      </c>
      <c r="I157" s="247"/>
      <c r="J157" s="244"/>
      <c r="K157" s="244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172</v>
      </c>
      <c r="AU157" s="252" t="s">
        <v>80</v>
      </c>
      <c r="AV157" s="13" t="s">
        <v>78</v>
      </c>
      <c r="AW157" s="13" t="s">
        <v>33</v>
      </c>
      <c r="AX157" s="13" t="s">
        <v>71</v>
      </c>
      <c r="AY157" s="252" t="s">
        <v>161</v>
      </c>
    </row>
    <row r="158" s="14" customFormat="1">
      <c r="A158" s="14"/>
      <c r="B158" s="253"/>
      <c r="C158" s="254"/>
      <c r="D158" s="239" t="s">
        <v>172</v>
      </c>
      <c r="E158" s="255" t="s">
        <v>19</v>
      </c>
      <c r="F158" s="256" t="s">
        <v>369</v>
      </c>
      <c r="G158" s="254"/>
      <c r="H158" s="257">
        <v>425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172</v>
      </c>
      <c r="AU158" s="263" t="s">
        <v>80</v>
      </c>
      <c r="AV158" s="14" t="s">
        <v>80</v>
      </c>
      <c r="AW158" s="14" t="s">
        <v>33</v>
      </c>
      <c r="AX158" s="14" t="s">
        <v>71</v>
      </c>
      <c r="AY158" s="263" t="s">
        <v>161</v>
      </c>
    </row>
    <row r="159" s="13" customFormat="1">
      <c r="A159" s="13"/>
      <c r="B159" s="243"/>
      <c r="C159" s="244"/>
      <c r="D159" s="239" t="s">
        <v>172</v>
      </c>
      <c r="E159" s="245" t="s">
        <v>19</v>
      </c>
      <c r="F159" s="246" t="s">
        <v>394</v>
      </c>
      <c r="G159" s="244"/>
      <c r="H159" s="245" t="s">
        <v>19</v>
      </c>
      <c r="I159" s="247"/>
      <c r="J159" s="244"/>
      <c r="K159" s="244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172</v>
      </c>
      <c r="AU159" s="252" t="s">
        <v>80</v>
      </c>
      <c r="AV159" s="13" t="s">
        <v>78</v>
      </c>
      <c r="AW159" s="13" t="s">
        <v>33</v>
      </c>
      <c r="AX159" s="13" t="s">
        <v>71</v>
      </c>
      <c r="AY159" s="252" t="s">
        <v>161</v>
      </c>
    </row>
    <row r="160" s="14" customFormat="1">
      <c r="A160" s="14"/>
      <c r="B160" s="253"/>
      <c r="C160" s="254"/>
      <c r="D160" s="239" t="s">
        <v>172</v>
      </c>
      <c r="E160" s="255" t="s">
        <v>19</v>
      </c>
      <c r="F160" s="256" t="s">
        <v>396</v>
      </c>
      <c r="G160" s="254"/>
      <c r="H160" s="257">
        <v>778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172</v>
      </c>
      <c r="AU160" s="263" t="s">
        <v>80</v>
      </c>
      <c r="AV160" s="14" t="s">
        <v>80</v>
      </c>
      <c r="AW160" s="14" t="s">
        <v>33</v>
      </c>
      <c r="AX160" s="14" t="s">
        <v>71</v>
      </c>
      <c r="AY160" s="263" t="s">
        <v>161</v>
      </c>
    </row>
    <row r="161" s="13" customFormat="1">
      <c r="A161" s="13"/>
      <c r="B161" s="243"/>
      <c r="C161" s="244"/>
      <c r="D161" s="239" t="s">
        <v>172</v>
      </c>
      <c r="E161" s="245" t="s">
        <v>19</v>
      </c>
      <c r="F161" s="246" t="s">
        <v>383</v>
      </c>
      <c r="G161" s="244"/>
      <c r="H161" s="245" t="s">
        <v>19</v>
      </c>
      <c r="I161" s="247"/>
      <c r="J161" s="244"/>
      <c r="K161" s="244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172</v>
      </c>
      <c r="AU161" s="252" t="s">
        <v>80</v>
      </c>
      <c r="AV161" s="13" t="s">
        <v>78</v>
      </c>
      <c r="AW161" s="13" t="s">
        <v>33</v>
      </c>
      <c r="AX161" s="13" t="s">
        <v>71</v>
      </c>
      <c r="AY161" s="252" t="s">
        <v>161</v>
      </c>
    </row>
    <row r="162" s="14" customFormat="1">
      <c r="A162" s="14"/>
      <c r="B162" s="253"/>
      <c r="C162" s="254"/>
      <c r="D162" s="239" t="s">
        <v>172</v>
      </c>
      <c r="E162" s="255" t="s">
        <v>19</v>
      </c>
      <c r="F162" s="256" t="s">
        <v>384</v>
      </c>
      <c r="G162" s="254"/>
      <c r="H162" s="257">
        <v>2095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3" t="s">
        <v>172</v>
      </c>
      <c r="AU162" s="263" t="s">
        <v>80</v>
      </c>
      <c r="AV162" s="14" t="s">
        <v>80</v>
      </c>
      <c r="AW162" s="14" t="s">
        <v>33</v>
      </c>
      <c r="AX162" s="14" t="s">
        <v>71</v>
      </c>
      <c r="AY162" s="263" t="s">
        <v>161</v>
      </c>
    </row>
    <row r="163" s="13" customFormat="1">
      <c r="A163" s="13"/>
      <c r="B163" s="243"/>
      <c r="C163" s="244"/>
      <c r="D163" s="239" t="s">
        <v>172</v>
      </c>
      <c r="E163" s="245" t="s">
        <v>19</v>
      </c>
      <c r="F163" s="246" t="s">
        <v>385</v>
      </c>
      <c r="G163" s="244"/>
      <c r="H163" s="245" t="s">
        <v>19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172</v>
      </c>
      <c r="AU163" s="252" t="s">
        <v>80</v>
      </c>
      <c r="AV163" s="13" t="s">
        <v>78</v>
      </c>
      <c r="AW163" s="13" t="s">
        <v>33</v>
      </c>
      <c r="AX163" s="13" t="s">
        <v>71</v>
      </c>
      <c r="AY163" s="252" t="s">
        <v>161</v>
      </c>
    </row>
    <row r="164" s="14" customFormat="1">
      <c r="A164" s="14"/>
      <c r="B164" s="253"/>
      <c r="C164" s="254"/>
      <c r="D164" s="239" t="s">
        <v>172</v>
      </c>
      <c r="E164" s="255" t="s">
        <v>19</v>
      </c>
      <c r="F164" s="256" t="s">
        <v>386</v>
      </c>
      <c r="G164" s="254"/>
      <c r="H164" s="257">
        <v>137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172</v>
      </c>
      <c r="AU164" s="263" t="s">
        <v>80</v>
      </c>
      <c r="AV164" s="14" t="s">
        <v>80</v>
      </c>
      <c r="AW164" s="14" t="s">
        <v>33</v>
      </c>
      <c r="AX164" s="14" t="s">
        <v>71</v>
      </c>
      <c r="AY164" s="263" t="s">
        <v>161</v>
      </c>
    </row>
    <row r="165" s="13" customFormat="1">
      <c r="A165" s="13"/>
      <c r="B165" s="243"/>
      <c r="C165" s="244"/>
      <c r="D165" s="239" t="s">
        <v>172</v>
      </c>
      <c r="E165" s="245" t="s">
        <v>19</v>
      </c>
      <c r="F165" s="246" t="s">
        <v>387</v>
      </c>
      <c r="G165" s="244"/>
      <c r="H165" s="245" t="s">
        <v>19</v>
      </c>
      <c r="I165" s="247"/>
      <c r="J165" s="244"/>
      <c r="K165" s="244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172</v>
      </c>
      <c r="AU165" s="252" t="s">
        <v>80</v>
      </c>
      <c r="AV165" s="13" t="s">
        <v>78</v>
      </c>
      <c r="AW165" s="13" t="s">
        <v>33</v>
      </c>
      <c r="AX165" s="13" t="s">
        <v>71</v>
      </c>
      <c r="AY165" s="252" t="s">
        <v>161</v>
      </c>
    </row>
    <row r="166" s="14" customFormat="1">
      <c r="A166" s="14"/>
      <c r="B166" s="253"/>
      <c r="C166" s="254"/>
      <c r="D166" s="239" t="s">
        <v>172</v>
      </c>
      <c r="E166" s="255" t="s">
        <v>19</v>
      </c>
      <c r="F166" s="256" t="s">
        <v>388</v>
      </c>
      <c r="G166" s="254"/>
      <c r="H166" s="257">
        <v>189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172</v>
      </c>
      <c r="AU166" s="263" t="s">
        <v>80</v>
      </c>
      <c r="AV166" s="14" t="s">
        <v>80</v>
      </c>
      <c r="AW166" s="14" t="s">
        <v>33</v>
      </c>
      <c r="AX166" s="14" t="s">
        <v>71</v>
      </c>
      <c r="AY166" s="263" t="s">
        <v>161</v>
      </c>
    </row>
    <row r="167" s="13" customFormat="1">
      <c r="A167" s="13"/>
      <c r="B167" s="243"/>
      <c r="C167" s="244"/>
      <c r="D167" s="239" t="s">
        <v>172</v>
      </c>
      <c r="E167" s="245" t="s">
        <v>19</v>
      </c>
      <c r="F167" s="246" t="s">
        <v>370</v>
      </c>
      <c r="G167" s="244"/>
      <c r="H167" s="245" t="s">
        <v>19</v>
      </c>
      <c r="I167" s="247"/>
      <c r="J167" s="244"/>
      <c r="K167" s="244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172</v>
      </c>
      <c r="AU167" s="252" t="s">
        <v>80</v>
      </c>
      <c r="AV167" s="13" t="s">
        <v>78</v>
      </c>
      <c r="AW167" s="13" t="s">
        <v>33</v>
      </c>
      <c r="AX167" s="13" t="s">
        <v>71</v>
      </c>
      <c r="AY167" s="252" t="s">
        <v>161</v>
      </c>
    </row>
    <row r="168" s="14" customFormat="1">
      <c r="A168" s="14"/>
      <c r="B168" s="253"/>
      <c r="C168" s="254"/>
      <c r="D168" s="239" t="s">
        <v>172</v>
      </c>
      <c r="E168" s="255" t="s">
        <v>19</v>
      </c>
      <c r="F168" s="256" t="s">
        <v>372</v>
      </c>
      <c r="G168" s="254"/>
      <c r="H168" s="257">
        <v>335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172</v>
      </c>
      <c r="AU168" s="263" t="s">
        <v>80</v>
      </c>
      <c r="AV168" s="14" t="s">
        <v>80</v>
      </c>
      <c r="AW168" s="14" t="s">
        <v>33</v>
      </c>
      <c r="AX168" s="14" t="s">
        <v>71</v>
      </c>
      <c r="AY168" s="263" t="s">
        <v>161</v>
      </c>
    </row>
    <row r="169" s="13" customFormat="1">
      <c r="A169" s="13"/>
      <c r="B169" s="243"/>
      <c r="C169" s="244"/>
      <c r="D169" s="239" t="s">
        <v>172</v>
      </c>
      <c r="E169" s="245" t="s">
        <v>19</v>
      </c>
      <c r="F169" s="246" t="s">
        <v>373</v>
      </c>
      <c r="G169" s="244"/>
      <c r="H169" s="245" t="s">
        <v>19</v>
      </c>
      <c r="I169" s="247"/>
      <c r="J169" s="244"/>
      <c r="K169" s="244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172</v>
      </c>
      <c r="AU169" s="252" t="s">
        <v>80</v>
      </c>
      <c r="AV169" s="13" t="s">
        <v>78</v>
      </c>
      <c r="AW169" s="13" t="s">
        <v>33</v>
      </c>
      <c r="AX169" s="13" t="s">
        <v>71</v>
      </c>
      <c r="AY169" s="252" t="s">
        <v>161</v>
      </c>
    </row>
    <row r="170" s="14" customFormat="1">
      <c r="A170" s="14"/>
      <c r="B170" s="253"/>
      <c r="C170" s="254"/>
      <c r="D170" s="239" t="s">
        <v>172</v>
      </c>
      <c r="E170" s="255" t="s">
        <v>19</v>
      </c>
      <c r="F170" s="256" t="s">
        <v>198</v>
      </c>
      <c r="G170" s="254"/>
      <c r="H170" s="257">
        <v>6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172</v>
      </c>
      <c r="AU170" s="263" t="s">
        <v>80</v>
      </c>
      <c r="AV170" s="14" t="s">
        <v>80</v>
      </c>
      <c r="AW170" s="14" t="s">
        <v>33</v>
      </c>
      <c r="AX170" s="14" t="s">
        <v>71</v>
      </c>
      <c r="AY170" s="263" t="s">
        <v>161</v>
      </c>
    </row>
    <row r="171" s="15" customFormat="1">
      <c r="A171" s="15"/>
      <c r="B171" s="264"/>
      <c r="C171" s="265"/>
      <c r="D171" s="239" t="s">
        <v>172</v>
      </c>
      <c r="E171" s="266" t="s">
        <v>19</v>
      </c>
      <c r="F171" s="267" t="s">
        <v>177</v>
      </c>
      <c r="G171" s="265"/>
      <c r="H171" s="268">
        <v>3965</v>
      </c>
      <c r="I171" s="269"/>
      <c r="J171" s="265"/>
      <c r="K171" s="265"/>
      <c r="L171" s="270"/>
      <c r="M171" s="271"/>
      <c r="N171" s="272"/>
      <c r="O171" s="272"/>
      <c r="P171" s="272"/>
      <c r="Q171" s="272"/>
      <c r="R171" s="272"/>
      <c r="S171" s="272"/>
      <c r="T171" s="27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4" t="s">
        <v>172</v>
      </c>
      <c r="AU171" s="274" t="s">
        <v>80</v>
      </c>
      <c r="AV171" s="15" t="s">
        <v>168</v>
      </c>
      <c r="AW171" s="15" t="s">
        <v>33</v>
      </c>
      <c r="AX171" s="15" t="s">
        <v>78</v>
      </c>
      <c r="AY171" s="274" t="s">
        <v>161</v>
      </c>
    </row>
    <row r="172" s="14" customFormat="1">
      <c r="A172" s="14"/>
      <c r="B172" s="253"/>
      <c r="C172" s="254"/>
      <c r="D172" s="239" t="s">
        <v>172</v>
      </c>
      <c r="E172" s="254"/>
      <c r="F172" s="256" t="s">
        <v>767</v>
      </c>
      <c r="G172" s="254"/>
      <c r="H172" s="257">
        <v>4163.25</v>
      </c>
      <c r="I172" s="258"/>
      <c r="J172" s="254"/>
      <c r="K172" s="254"/>
      <c r="L172" s="259"/>
      <c r="M172" s="290"/>
      <c r="N172" s="291"/>
      <c r="O172" s="291"/>
      <c r="P172" s="291"/>
      <c r="Q172" s="291"/>
      <c r="R172" s="291"/>
      <c r="S172" s="291"/>
      <c r="T172" s="29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3" t="s">
        <v>172</v>
      </c>
      <c r="AU172" s="263" t="s">
        <v>80</v>
      </c>
      <c r="AV172" s="14" t="s">
        <v>80</v>
      </c>
      <c r="AW172" s="14" t="s">
        <v>4</v>
      </c>
      <c r="AX172" s="14" t="s">
        <v>78</v>
      </c>
      <c r="AY172" s="263" t="s">
        <v>161</v>
      </c>
    </row>
    <row r="173" s="2" customFormat="1" ht="6.96" customHeight="1">
      <c r="A173" s="38"/>
      <c r="B173" s="59"/>
      <c r="C173" s="60"/>
      <c r="D173" s="60"/>
      <c r="E173" s="60"/>
      <c r="F173" s="60"/>
      <c r="G173" s="60"/>
      <c r="H173" s="60"/>
      <c r="I173" s="175"/>
      <c r="J173" s="60"/>
      <c r="K173" s="60"/>
      <c r="L173" s="44"/>
      <c r="M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</row>
  </sheetData>
  <sheetProtection sheet="1" autoFilter="0" formatColumns="0" formatRows="0" objects="1" scenarios="1" spinCount="100000" saltValue="AdD/lTkBPQgkMEUlKkmB0XACN7LAqG/W/apUTld6jCCOxe2rTGvo2N30yhaQwX1rNjPed2IblKuQuQfc2Wjdrw==" hashValue="JbSVnJqCU+zyVN80i0ulTgsPT6XHphBf92su43LrYFIIMOEb/bvoEJvzx59DEBJl1yqyQNxZuDE06qnpsS5qRQ==" algorithmName="SHA-512" password="CC35"/>
  <autoFilter ref="C88:K17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80</v>
      </c>
    </row>
    <row r="4" hidden="1" s="1" customFormat="1" ht="24.96" customHeight="1">
      <c r="B4" s="20"/>
      <c r="D4" s="142" t="s">
        <v>124</v>
      </c>
      <c r="I4" s="138"/>
      <c r="L4" s="20"/>
      <c r="M4" s="143" t="s">
        <v>10</v>
      </c>
      <c r="AT4" s="17" t="s">
        <v>4</v>
      </c>
    </row>
    <row r="5" hidden="1" s="1" customFormat="1" ht="6.96" customHeight="1">
      <c r="B5" s="20"/>
      <c r="I5" s="138"/>
      <c r="L5" s="20"/>
    </row>
    <row r="6" hidden="1" s="1" customFormat="1" ht="12" customHeight="1">
      <c r="B6" s="20"/>
      <c r="D6" s="144" t="s">
        <v>16</v>
      </c>
      <c r="I6" s="138"/>
      <c r="L6" s="20"/>
    </row>
    <row r="7" hidden="1" s="1" customFormat="1" ht="16.5" customHeight="1">
      <c r="B7" s="20"/>
      <c r="E7" s="145" t="str">
        <f>'Rekapitulace stavby'!K6</f>
        <v>Revitalizace ulice Nádražní</v>
      </c>
      <c r="F7" s="144"/>
      <c r="G7" s="144"/>
      <c r="H7" s="144"/>
      <c r="I7" s="138"/>
      <c r="L7" s="20"/>
    </row>
    <row r="8" hidden="1" s="1" customFormat="1" ht="12" customHeight="1">
      <c r="B8" s="20"/>
      <c r="D8" s="144" t="s">
        <v>125</v>
      </c>
      <c r="I8" s="138"/>
      <c r="L8" s="20"/>
    </row>
    <row r="9" hidden="1" s="2" customFormat="1" ht="16.5" customHeight="1">
      <c r="A9" s="38"/>
      <c r="B9" s="44"/>
      <c r="C9" s="38"/>
      <c r="D9" s="38"/>
      <c r="E9" s="145" t="s">
        <v>126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4" t="s">
        <v>127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8" t="s">
        <v>768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6. 1. 2020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28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4" t="s">
        <v>29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28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4" t="s">
        <v>31</v>
      </c>
      <c r="E22" s="38"/>
      <c r="F22" s="38"/>
      <c r="G22" s="38"/>
      <c r="H22" s="38"/>
      <c r="I22" s="149" t="s">
        <v>26</v>
      </c>
      <c r="J22" s="133" t="s">
        <v>19</v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9" t="s">
        <v>28</v>
      </c>
      <c r="J23" s="133" t="s">
        <v>19</v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4" t="s">
        <v>34</v>
      </c>
      <c r="E25" s="38"/>
      <c r="F25" s="38"/>
      <c r="G25" s="38"/>
      <c r="H25" s="38"/>
      <c r="I25" s="149" t="s">
        <v>26</v>
      </c>
      <c r="J25" s="133" t="s">
        <v>19</v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9" t="s">
        <v>28</v>
      </c>
      <c r="J26" s="133" t="s">
        <v>19</v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4" t="s">
        <v>35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83.25" customHeight="1">
      <c r="A29" s="151"/>
      <c r="B29" s="152"/>
      <c r="C29" s="151"/>
      <c r="D29" s="151"/>
      <c r="E29" s="153" t="s">
        <v>36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8" t="s">
        <v>37</v>
      </c>
      <c r="E32" s="38"/>
      <c r="F32" s="38"/>
      <c r="G32" s="38"/>
      <c r="H32" s="38"/>
      <c r="I32" s="146"/>
      <c r="J32" s="159">
        <f>ROUND(J91,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0" t="s">
        <v>39</v>
      </c>
      <c r="G34" s="38"/>
      <c r="H34" s="38"/>
      <c r="I34" s="161" t="s">
        <v>38</v>
      </c>
      <c r="J34" s="160" t="s">
        <v>40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41</v>
      </c>
      <c r="E35" s="144" t="s">
        <v>42</v>
      </c>
      <c r="F35" s="163">
        <f>ROUND((SUM(BE91:BE175)),  2)</f>
        <v>0</v>
      </c>
      <c r="G35" s="38"/>
      <c r="H35" s="38"/>
      <c r="I35" s="164">
        <v>0.20999999999999999</v>
      </c>
      <c r="J35" s="163">
        <f>ROUND(((SUM(BE91:BE175))*I35),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43</v>
      </c>
      <c r="F36" s="163">
        <f>ROUND((SUM(BF91:BF175)),  2)</f>
        <v>0</v>
      </c>
      <c r="G36" s="38"/>
      <c r="H36" s="38"/>
      <c r="I36" s="164">
        <v>0.14999999999999999</v>
      </c>
      <c r="J36" s="163">
        <f>ROUND(((SUM(BF91:BF175))*I36),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44</v>
      </c>
      <c r="F37" s="163">
        <f>ROUND((SUM(BG91:BG175)),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45</v>
      </c>
      <c r="F38" s="163">
        <f>ROUND((SUM(BH91:BH175)),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46</v>
      </c>
      <c r="F39" s="163">
        <f>ROUND((SUM(BI91:BI175)),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Revitalizace ulice Nádražní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125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126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127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 101.3 - Dopravní značení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ul. Nádražní</v>
      </c>
      <c r="G56" s="40"/>
      <c r="H56" s="40"/>
      <c r="I56" s="149" t="s">
        <v>23</v>
      </c>
      <c r="J56" s="72" t="str">
        <f>IF(J14="","",J14)</f>
        <v>6. 1. 2020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31</v>
      </c>
      <c r="J58" s="36" t="str">
        <f>E23</f>
        <v>BENEPRO, a.s.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149" t="s">
        <v>34</v>
      </c>
      <c r="J59" s="36" t="str">
        <f>E26</f>
        <v>BENEPRO, a.s.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130</v>
      </c>
      <c r="D61" s="181"/>
      <c r="E61" s="181"/>
      <c r="F61" s="181"/>
      <c r="G61" s="181"/>
      <c r="H61" s="181"/>
      <c r="I61" s="182"/>
      <c r="J61" s="183" t="s">
        <v>131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69</v>
      </c>
      <c r="D63" s="40"/>
      <c r="E63" s="40"/>
      <c r="F63" s="40"/>
      <c r="G63" s="40"/>
      <c r="H63" s="40"/>
      <c r="I63" s="146"/>
      <c r="J63" s="102">
        <f>J91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85"/>
      <c r="C64" s="186"/>
      <c r="D64" s="187" t="s">
        <v>133</v>
      </c>
      <c r="E64" s="188"/>
      <c r="F64" s="188"/>
      <c r="G64" s="188"/>
      <c r="H64" s="188"/>
      <c r="I64" s="189"/>
      <c r="J64" s="190">
        <f>J92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2"/>
      <c r="C65" s="125"/>
      <c r="D65" s="193" t="s">
        <v>134</v>
      </c>
      <c r="E65" s="194"/>
      <c r="F65" s="194"/>
      <c r="G65" s="194"/>
      <c r="H65" s="194"/>
      <c r="I65" s="195"/>
      <c r="J65" s="196">
        <f>J93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2"/>
      <c r="C66" s="125"/>
      <c r="D66" s="193" t="s">
        <v>135</v>
      </c>
      <c r="E66" s="194"/>
      <c r="F66" s="194"/>
      <c r="G66" s="194"/>
      <c r="H66" s="194"/>
      <c r="I66" s="195"/>
      <c r="J66" s="196">
        <f>J112</f>
        <v>0</v>
      </c>
      <c r="K66" s="125"/>
      <c r="L66" s="19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2"/>
      <c r="C67" s="125"/>
      <c r="D67" s="193" t="s">
        <v>137</v>
      </c>
      <c r="E67" s="194"/>
      <c r="F67" s="194"/>
      <c r="G67" s="194"/>
      <c r="H67" s="194"/>
      <c r="I67" s="195"/>
      <c r="J67" s="196">
        <f>J115</f>
        <v>0</v>
      </c>
      <c r="K67" s="125"/>
      <c r="L67" s="19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2"/>
      <c r="C68" s="125"/>
      <c r="D68" s="193" t="s">
        <v>138</v>
      </c>
      <c r="E68" s="194"/>
      <c r="F68" s="194"/>
      <c r="G68" s="194"/>
      <c r="H68" s="194"/>
      <c r="I68" s="195"/>
      <c r="J68" s="196">
        <f>J165</f>
        <v>0</v>
      </c>
      <c r="K68" s="125"/>
      <c r="L68" s="19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2"/>
      <c r="C69" s="125"/>
      <c r="D69" s="193" t="s">
        <v>139</v>
      </c>
      <c r="E69" s="194"/>
      <c r="F69" s="194"/>
      <c r="G69" s="194"/>
      <c r="H69" s="194"/>
      <c r="I69" s="195"/>
      <c r="J69" s="196">
        <f>J173</f>
        <v>0</v>
      </c>
      <c r="K69" s="125"/>
      <c r="L69" s="19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146"/>
      <c r="J70" s="40"/>
      <c r="K70" s="40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175"/>
      <c r="J71" s="60"/>
      <c r="K71" s="6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178"/>
      <c r="J75" s="62"/>
      <c r="K75" s="62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146</v>
      </c>
      <c r="D76" s="40"/>
      <c r="E76" s="40"/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79" t="str">
        <f>E7</f>
        <v>Revitalizace ulice Nádražní</v>
      </c>
      <c r="F79" s="32"/>
      <c r="G79" s="32"/>
      <c r="H79" s="32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125</v>
      </c>
      <c r="D80" s="22"/>
      <c r="E80" s="22"/>
      <c r="F80" s="22"/>
      <c r="G80" s="22"/>
      <c r="H80" s="22"/>
      <c r="I80" s="138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79" t="s">
        <v>126</v>
      </c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127</v>
      </c>
      <c r="D82" s="40"/>
      <c r="E82" s="40"/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E11</f>
        <v>SO 101.3 - Dopravní značení</v>
      </c>
      <c r="F83" s="40"/>
      <c r="G83" s="40"/>
      <c r="H83" s="40"/>
      <c r="I83" s="146"/>
      <c r="J83" s="40"/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ul. Nádražní</v>
      </c>
      <c r="G85" s="40"/>
      <c r="H85" s="40"/>
      <c r="I85" s="149" t="s">
        <v>23</v>
      </c>
      <c r="J85" s="72" t="str">
        <f>IF(J14="","",J14)</f>
        <v>6. 1. 2020</v>
      </c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146"/>
      <c r="J86" s="40"/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E17</f>
        <v xml:space="preserve"> </v>
      </c>
      <c r="G87" s="40"/>
      <c r="H87" s="40"/>
      <c r="I87" s="149" t="s">
        <v>31</v>
      </c>
      <c r="J87" s="36" t="str">
        <f>E23</f>
        <v>BENEPRO, a.s.</v>
      </c>
      <c r="K87" s="40"/>
      <c r="L87" s="14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149" t="s">
        <v>34</v>
      </c>
      <c r="J88" s="36" t="str">
        <f>E26</f>
        <v>BENEPRO, a.s.</v>
      </c>
      <c r="K88" s="40"/>
      <c r="L88" s="14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146"/>
      <c r="J89" s="40"/>
      <c r="K89" s="40"/>
      <c r="L89" s="14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98"/>
      <c r="B90" s="199"/>
      <c r="C90" s="200" t="s">
        <v>147</v>
      </c>
      <c r="D90" s="201" t="s">
        <v>56</v>
      </c>
      <c r="E90" s="201" t="s">
        <v>52</v>
      </c>
      <c r="F90" s="201" t="s">
        <v>53</v>
      </c>
      <c r="G90" s="201" t="s">
        <v>148</v>
      </c>
      <c r="H90" s="201" t="s">
        <v>149</v>
      </c>
      <c r="I90" s="202" t="s">
        <v>150</v>
      </c>
      <c r="J90" s="201" t="s">
        <v>131</v>
      </c>
      <c r="K90" s="203" t="s">
        <v>151</v>
      </c>
      <c r="L90" s="204"/>
      <c r="M90" s="92" t="s">
        <v>19</v>
      </c>
      <c r="N90" s="93" t="s">
        <v>41</v>
      </c>
      <c r="O90" s="93" t="s">
        <v>152</v>
      </c>
      <c r="P90" s="93" t="s">
        <v>153</v>
      </c>
      <c r="Q90" s="93" t="s">
        <v>154</v>
      </c>
      <c r="R90" s="93" t="s">
        <v>155</v>
      </c>
      <c r="S90" s="93" t="s">
        <v>156</v>
      </c>
      <c r="T90" s="94" t="s">
        <v>157</v>
      </c>
      <c r="U90" s="198"/>
      <c r="V90" s="198"/>
      <c r="W90" s="198"/>
      <c r="X90" s="198"/>
      <c r="Y90" s="198"/>
      <c r="Z90" s="198"/>
      <c r="AA90" s="198"/>
      <c r="AB90" s="198"/>
      <c r="AC90" s="198"/>
      <c r="AD90" s="198"/>
      <c r="AE90" s="198"/>
    </row>
    <row r="91" s="2" customFormat="1" ht="22.8" customHeight="1">
      <c r="A91" s="38"/>
      <c r="B91" s="39"/>
      <c r="C91" s="99" t="s">
        <v>158</v>
      </c>
      <c r="D91" s="40"/>
      <c r="E91" s="40"/>
      <c r="F91" s="40"/>
      <c r="G91" s="40"/>
      <c r="H91" s="40"/>
      <c r="I91" s="146"/>
      <c r="J91" s="205">
        <f>BK91</f>
        <v>0</v>
      </c>
      <c r="K91" s="40"/>
      <c r="L91" s="44"/>
      <c r="M91" s="95"/>
      <c r="N91" s="206"/>
      <c r="O91" s="96"/>
      <c r="P91" s="207">
        <f>P92</f>
        <v>0</v>
      </c>
      <c r="Q91" s="96"/>
      <c r="R91" s="207">
        <f>R92</f>
        <v>181.09557901055598</v>
      </c>
      <c r="S91" s="96"/>
      <c r="T91" s="208">
        <f>T92</f>
        <v>44.808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70</v>
      </c>
      <c r="AU91" s="17" t="s">
        <v>132</v>
      </c>
      <c r="BK91" s="209">
        <f>BK92</f>
        <v>0</v>
      </c>
    </row>
    <row r="92" s="12" customFormat="1" ht="25.92" customHeight="1">
      <c r="A92" s="12"/>
      <c r="B92" s="210"/>
      <c r="C92" s="211"/>
      <c r="D92" s="212" t="s">
        <v>70</v>
      </c>
      <c r="E92" s="213" t="s">
        <v>159</v>
      </c>
      <c r="F92" s="213" t="s">
        <v>160</v>
      </c>
      <c r="G92" s="211"/>
      <c r="H92" s="211"/>
      <c r="I92" s="214"/>
      <c r="J92" s="215">
        <f>BK92</f>
        <v>0</v>
      </c>
      <c r="K92" s="211"/>
      <c r="L92" s="216"/>
      <c r="M92" s="217"/>
      <c r="N92" s="218"/>
      <c r="O92" s="218"/>
      <c r="P92" s="219">
        <f>P93+P112+P115+P165+P173</f>
        <v>0</v>
      </c>
      <c r="Q92" s="218"/>
      <c r="R92" s="219">
        <f>R93+R112+R115+R165+R173</f>
        <v>181.09557901055598</v>
      </c>
      <c r="S92" s="218"/>
      <c r="T92" s="220">
        <f>T93+T112+T115+T165+T173</f>
        <v>44.808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21" t="s">
        <v>78</v>
      </c>
      <c r="AT92" s="222" t="s">
        <v>70</v>
      </c>
      <c r="AU92" s="222" t="s">
        <v>71</v>
      </c>
      <c r="AY92" s="221" t="s">
        <v>161</v>
      </c>
      <c r="BK92" s="223">
        <f>BK93+BK112+BK115+BK165+BK173</f>
        <v>0</v>
      </c>
    </row>
    <row r="93" s="12" customFormat="1" ht="22.8" customHeight="1">
      <c r="A93" s="12"/>
      <c r="B93" s="210"/>
      <c r="C93" s="211"/>
      <c r="D93" s="212" t="s">
        <v>70</v>
      </c>
      <c r="E93" s="224" t="s">
        <v>78</v>
      </c>
      <c r="F93" s="224" t="s">
        <v>162</v>
      </c>
      <c r="G93" s="211"/>
      <c r="H93" s="211"/>
      <c r="I93" s="214"/>
      <c r="J93" s="225">
        <f>BK93</f>
        <v>0</v>
      </c>
      <c r="K93" s="211"/>
      <c r="L93" s="216"/>
      <c r="M93" s="217"/>
      <c r="N93" s="218"/>
      <c r="O93" s="218"/>
      <c r="P93" s="219">
        <f>SUM(P94:P111)</f>
        <v>0</v>
      </c>
      <c r="Q93" s="218"/>
      <c r="R93" s="219">
        <f>SUM(R94:R111)</f>
        <v>0</v>
      </c>
      <c r="S93" s="218"/>
      <c r="T93" s="220">
        <f>SUM(T94:T111)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21" t="s">
        <v>78</v>
      </c>
      <c r="AT93" s="222" t="s">
        <v>70</v>
      </c>
      <c r="AU93" s="222" t="s">
        <v>78</v>
      </c>
      <c r="AY93" s="221" t="s">
        <v>161</v>
      </c>
      <c r="BK93" s="223">
        <f>SUM(BK94:BK111)</f>
        <v>0</v>
      </c>
    </row>
    <row r="94" s="2" customFormat="1" ht="44.25" customHeight="1">
      <c r="A94" s="38"/>
      <c r="B94" s="39"/>
      <c r="C94" s="226" t="s">
        <v>78</v>
      </c>
      <c r="D94" s="226" t="s">
        <v>163</v>
      </c>
      <c r="E94" s="227" t="s">
        <v>225</v>
      </c>
      <c r="F94" s="228" t="s">
        <v>226</v>
      </c>
      <c r="G94" s="229" t="s">
        <v>210</v>
      </c>
      <c r="H94" s="230">
        <v>61.875999999999998</v>
      </c>
      <c r="I94" s="231"/>
      <c r="J94" s="232">
        <f>ROUND(I94*H94,2)</f>
        <v>0</v>
      </c>
      <c r="K94" s="228" t="s">
        <v>167</v>
      </c>
      <c r="L94" s="44"/>
      <c r="M94" s="233" t="s">
        <v>19</v>
      </c>
      <c r="N94" s="234" t="s">
        <v>42</v>
      </c>
      <c r="O94" s="84"/>
      <c r="P94" s="235">
        <f>O94*H94</f>
        <v>0</v>
      </c>
      <c r="Q94" s="235">
        <v>0</v>
      </c>
      <c r="R94" s="235">
        <f>Q94*H94</f>
        <v>0</v>
      </c>
      <c r="S94" s="235">
        <v>0</v>
      </c>
      <c r="T94" s="23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37" t="s">
        <v>168</v>
      </c>
      <c r="AT94" s="237" t="s">
        <v>163</v>
      </c>
      <c r="AU94" s="237" t="s">
        <v>80</v>
      </c>
      <c r="AY94" s="17" t="s">
        <v>161</v>
      </c>
      <c r="BE94" s="238">
        <f>IF(N94="základní",J94,0)</f>
        <v>0</v>
      </c>
      <c r="BF94" s="238">
        <f>IF(N94="snížená",J94,0)</f>
        <v>0</v>
      </c>
      <c r="BG94" s="238">
        <f>IF(N94="zákl. přenesená",J94,0)</f>
        <v>0</v>
      </c>
      <c r="BH94" s="238">
        <f>IF(N94="sníž. přenesená",J94,0)</f>
        <v>0</v>
      </c>
      <c r="BI94" s="238">
        <f>IF(N94="nulová",J94,0)</f>
        <v>0</v>
      </c>
      <c r="BJ94" s="17" t="s">
        <v>78</v>
      </c>
      <c r="BK94" s="238">
        <f>ROUND(I94*H94,2)</f>
        <v>0</v>
      </c>
      <c r="BL94" s="17" t="s">
        <v>168</v>
      </c>
      <c r="BM94" s="237" t="s">
        <v>769</v>
      </c>
    </row>
    <row r="95" s="2" customFormat="1">
      <c r="A95" s="38"/>
      <c r="B95" s="39"/>
      <c r="C95" s="40"/>
      <c r="D95" s="239" t="s">
        <v>170</v>
      </c>
      <c r="E95" s="40"/>
      <c r="F95" s="240" t="s">
        <v>770</v>
      </c>
      <c r="G95" s="40"/>
      <c r="H95" s="40"/>
      <c r="I95" s="146"/>
      <c r="J95" s="40"/>
      <c r="K95" s="40"/>
      <c r="L95" s="44"/>
      <c r="M95" s="241"/>
      <c r="N95" s="242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170</v>
      </c>
      <c r="AU95" s="17" t="s">
        <v>80</v>
      </c>
    </row>
    <row r="96" s="13" customFormat="1">
      <c r="A96" s="13"/>
      <c r="B96" s="243"/>
      <c r="C96" s="244"/>
      <c r="D96" s="239" t="s">
        <v>172</v>
      </c>
      <c r="E96" s="245" t="s">
        <v>19</v>
      </c>
      <c r="F96" s="246" t="s">
        <v>771</v>
      </c>
      <c r="G96" s="244"/>
      <c r="H96" s="245" t="s">
        <v>19</v>
      </c>
      <c r="I96" s="247"/>
      <c r="J96" s="244"/>
      <c r="K96" s="244"/>
      <c r="L96" s="248"/>
      <c r="M96" s="249"/>
      <c r="N96" s="250"/>
      <c r="O96" s="250"/>
      <c r="P96" s="250"/>
      <c r="Q96" s="250"/>
      <c r="R96" s="250"/>
      <c r="S96" s="250"/>
      <c r="T96" s="25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52" t="s">
        <v>172</v>
      </c>
      <c r="AU96" s="252" t="s">
        <v>80</v>
      </c>
      <c r="AV96" s="13" t="s">
        <v>78</v>
      </c>
      <c r="AW96" s="13" t="s">
        <v>33</v>
      </c>
      <c r="AX96" s="13" t="s">
        <v>71</v>
      </c>
      <c r="AY96" s="252" t="s">
        <v>161</v>
      </c>
    </row>
    <row r="97" s="14" customFormat="1">
      <c r="A97" s="14"/>
      <c r="B97" s="253"/>
      <c r="C97" s="254"/>
      <c r="D97" s="239" t="s">
        <v>172</v>
      </c>
      <c r="E97" s="255" t="s">
        <v>19</v>
      </c>
      <c r="F97" s="256" t="s">
        <v>772</v>
      </c>
      <c r="G97" s="254"/>
      <c r="H97" s="257">
        <v>41.063000000000002</v>
      </c>
      <c r="I97" s="258"/>
      <c r="J97" s="254"/>
      <c r="K97" s="254"/>
      <c r="L97" s="259"/>
      <c r="M97" s="260"/>
      <c r="N97" s="261"/>
      <c r="O97" s="261"/>
      <c r="P97" s="261"/>
      <c r="Q97" s="261"/>
      <c r="R97" s="261"/>
      <c r="S97" s="261"/>
      <c r="T97" s="26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63" t="s">
        <v>172</v>
      </c>
      <c r="AU97" s="263" t="s">
        <v>80</v>
      </c>
      <c r="AV97" s="14" t="s">
        <v>80</v>
      </c>
      <c r="AW97" s="14" t="s">
        <v>33</v>
      </c>
      <c r="AX97" s="14" t="s">
        <v>71</v>
      </c>
      <c r="AY97" s="263" t="s">
        <v>161</v>
      </c>
    </row>
    <row r="98" s="13" customFormat="1">
      <c r="A98" s="13"/>
      <c r="B98" s="243"/>
      <c r="C98" s="244"/>
      <c r="D98" s="239" t="s">
        <v>172</v>
      </c>
      <c r="E98" s="245" t="s">
        <v>19</v>
      </c>
      <c r="F98" s="246" t="s">
        <v>773</v>
      </c>
      <c r="G98" s="244"/>
      <c r="H98" s="245" t="s">
        <v>19</v>
      </c>
      <c r="I98" s="247"/>
      <c r="J98" s="244"/>
      <c r="K98" s="244"/>
      <c r="L98" s="248"/>
      <c r="M98" s="249"/>
      <c r="N98" s="250"/>
      <c r="O98" s="250"/>
      <c r="P98" s="250"/>
      <c r="Q98" s="250"/>
      <c r="R98" s="250"/>
      <c r="S98" s="250"/>
      <c r="T98" s="25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2" t="s">
        <v>172</v>
      </c>
      <c r="AU98" s="252" t="s">
        <v>80</v>
      </c>
      <c r="AV98" s="13" t="s">
        <v>78</v>
      </c>
      <c r="AW98" s="13" t="s">
        <v>33</v>
      </c>
      <c r="AX98" s="13" t="s">
        <v>71</v>
      </c>
      <c r="AY98" s="252" t="s">
        <v>161</v>
      </c>
    </row>
    <row r="99" s="14" customFormat="1">
      <c r="A99" s="14"/>
      <c r="B99" s="253"/>
      <c r="C99" s="254"/>
      <c r="D99" s="239" t="s">
        <v>172</v>
      </c>
      <c r="E99" s="255" t="s">
        <v>19</v>
      </c>
      <c r="F99" s="256" t="s">
        <v>774</v>
      </c>
      <c r="G99" s="254"/>
      <c r="H99" s="257">
        <v>20.812999999999999</v>
      </c>
      <c r="I99" s="258"/>
      <c r="J99" s="254"/>
      <c r="K99" s="254"/>
      <c r="L99" s="259"/>
      <c r="M99" s="260"/>
      <c r="N99" s="261"/>
      <c r="O99" s="261"/>
      <c r="P99" s="261"/>
      <c r="Q99" s="261"/>
      <c r="R99" s="261"/>
      <c r="S99" s="261"/>
      <c r="T99" s="26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3" t="s">
        <v>172</v>
      </c>
      <c r="AU99" s="263" t="s">
        <v>80</v>
      </c>
      <c r="AV99" s="14" t="s">
        <v>80</v>
      </c>
      <c r="AW99" s="14" t="s">
        <v>33</v>
      </c>
      <c r="AX99" s="14" t="s">
        <v>71</v>
      </c>
      <c r="AY99" s="263" t="s">
        <v>161</v>
      </c>
    </row>
    <row r="100" s="15" customFormat="1">
      <c r="A100" s="15"/>
      <c r="B100" s="264"/>
      <c r="C100" s="265"/>
      <c r="D100" s="239" t="s">
        <v>172</v>
      </c>
      <c r="E100" s="266" t="s">
        <v>19</v>
      </c>
      <c r="F100" s="267" t="s">
        <v>177</v>
      </c>
      <c r="G100" s="265"/>
      <c r="H100" s="268">
        <v>61.875999999999998</v>
      </c>
      <c r="I100" s="269"/>
      <c r="J100" s="265"/>
      <c r="K100" s="265"/>
      <c r="L100" s="270"/>
      <c r="M100" s="271"/>
      <c r="N100" s="272"/>
      <c r="O100" s="272"/>
      <c r="P100" s="272"/>
      <c r="Q100" s="272"/>
      <c r="R100" s="272"/>
      <c r="S100" s="272"/>
      <c r="T100" s="273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4" t="s">
        <v>172</v>
      </c>
      <c r="AU100" s="274" t="s">
        <v>80</v>
      </c>
      <c r="AV100" s="15" t="s">
        <v>168</v>
      </c>
      <c r="AW100" s="15" t="s">
        <v>33</v>
      </c>
      <c r="AX100" s="15" t="s">
        <v>78</v>
      </c>
      <c r="AY100" s="274" t="s">
        <v>161</v>
      </c>
    </row>
    <row r="101" s="2" customFormat="1" ht="44.25" customHeight="1">
      <c r="A101" s="38"/>
      <c r="B101" s="39"/>
      <c r="C101" s="226" t="s">
        <v>80</v>
      </c>
      <c r="D101" s="226" t="s">
        <v>163</v>
      </c>
      <c r="E101" s="227" t="s">
        <v>239</v>
      </c>
      <c r="F101" s="228" t="s">
        <v>240</v>
      </c>
      <c r="G101" s="229" t="s">
        <v>210</v>
      </c>
      <c r="H101" s="230">
        <v>18.562999999999999</v>
      </c>
      <c r="I101" s="231"/>
      <c r="J101" s="232">
        <f>ROUND(I101*H101,2)</f>
        <v>0</v>
      </c>
      <c r="K101" s="228" t="s">
        <v>167</v>
      </c>
      <c r="L101" s="44"/>
      <c r="M101" s="233" t="s">
        <v>19</v>
      </c>
      <c r="N101" s="234" t="s">
        <v>42</v>
      </c>
      <c r="O101" s="84"/>
      <c r="P101" s="235">
        <f>O101*H101</f>
        <v>0</v>
      </c>
      <c r="Q101" s="235">
        <v>0</v>
      </c>
      <c r="R101" s="235">
        <f>Q101*H101</f>
        <v>0</v>
      </c>
      <c r="S101" s="235">
        <v>0</v>
      </c>
      <c r="T101" s="23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168</v>
      </c>
      <c r="AT101" s="237" t="s">
        <v>163</v>
      </c>
      <c r="AU101" s="237" t="s">
        <v>80</v>
      </c>
      <c r="AY101" s="17" t="s">
        <v>161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78</v>
      </c>
      <c r="BK101" s="238">
        <f>ROUND(I101*H101,2)</f>
        <v>0</v>
      </c>
      <c r="BL101" s="17" t="s">
        <v>168</v>
      </c>
      <c r="BM101" s="237" t="s">
        <v>775</v>
      </c>
    </row>
    <row r="102" s="2" customFormat="1">
      <c r="A102" s="38"/>
      <c r="B102" s="39"/>
      <c r="C102" s="40"/>
      <c r="D102" s="239" t="s">
        <v>170</v>
      </c>
      <c r="E102" s="40"/>
      <c r="F102" s="240" t="s">
        <v>242</v>
      </c>
      <c r="G102" s="40"/>
      <c r="H102" s="40"/>
      <c r="I102" s="146"/>
      <c r="J102" s="40"/>
      <c r="K102" s="40"/>
      <c r="L102" s="44"/>
      <c r="M102" s="241"/>
      <c r="N102" s="24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170</v>
      </c>
      <c r="AU102" s="17" t="s">
        <v>80</v>
      </c>
    </row>
    <row r="103" s="14" customFormat="1">
      <c r="A103" s="14"/>
      <c r="B103" s="253"/>
      <c r="C103" s="254"/>
      <c r="D103" s="239" t="s">
        <v>172</v>
      </c>
      <c r="E103" s="254"/>
      <c r="F103" s="256" t="s">
        <v>776</v>
      </c>
      <c r="G103" s="254"/>
      <c r="H103" s="257">
        <v>18.562999999999999</v>
      </c>
      <c r="I103" s="258"/>
      <c r="J103" s="254"/>
      <c r="K103" s="254"/>
      <c r="L103" s="259"/>
      <c r="M103" s="260"/>
      <c r="N103" s="261"/>
      <c r="O103" s="261"/>
      <c r="P103" s="261"/>
      <c r="Q103" s="261"/>
      <c r="R103" s="261"/>
      <c r="S103" s="261"/>
      <c r="T103" s="26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3" t="s">
        <v>172</v>
      </c>
      <c r="AU103" s="263" t="s">
        <v>80</v>
      </c>
      <c r="AV103" s="14" t="s">
        <v>80</v>
      </c>
      <c r="AW103" s="14" t="s">
        <v>4</v>
      </c>
      <c r="AX103" s="14" t="s">
        <v>78</v>
      </c>
      <c r="AY103" s="263" t="s">
        <v>161</v>
      </c>
    </row>
    <row r="104" s="2" customFormat="1" ht="44.25" customHeight="1">
      <c r="A104" s="38"/>
      <c r="B104" s="39"/>
      <c r="C104" s="226" t="s">
        <v>187</v>
      </c>
      <c r="D104" s="226" t="s">
        <v>163</v>
      </c>
      <c r="E104" s="227" t="s">
        <v>263</v>
      </c>
      <c r="F104" s="228" t="s">
        <v>264</v>
      </c>
      <c r="G104" s="229" t="s">
        <v>210</v>
      </c>
      <c r="H104" s="230">
        <v>61.875999999999998</v>
      </c>
      <c r="I104" s="231"/>
      <c r="J104" s="232">
        <f>ROUND(I104*H104,2)</f>
        <v>0</v>
      </c>
      <c r="K104" s="228" t="s">
        <v>167</v>
      </c>
      <c r="L104" s="44"/>
      <c r="M104" s="233" t="s">
        <v>19</v>
      </c>
      <c r="N104" s="234" t="s">
        <v>42</v>
      </c>
      <c r="O104" s="84"/>
      <c r="P104" s="235">
        <f>O104*H104</f>
        <v>0</v>
      </c>
      <c r="Q104" s="235">
        <v>0</v>
      </c>
      <c r="R104" s="235">
        <f>Q104*H104</f>
        <v>0</v>
      </c>
      <c r="S104" s="235">
        <v>0</v>
      </c>
      <c r="T104" s="23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7" t="s">
        <v>168</v>
      </c>
      <c r="AT104" s="237" t="s">
        <v>163</v>
      </c>
      <c r="AU104" s="237" t="s">
        <v>80</v>
      </c>
      <c r="AY104" s="17" t="s">
        <v>161</v>
      </c>
      <c r="BE104" s="238">
        <f>IF(N104="základní",J104,0)</f>
        <v>0</v>
      </c>
      <c r="BF104" s="238">
        <f>IF(N104="snížená",J104,0)</f>
        <v>0</v>
      </c>
      <c r="BG104" s="238">
        <f>IF(N104="zákl. přenesená",J104,0)</f>
        <v>0</v>
      </c>
      <c r="BH104" s="238">
        <f>IF(N104="sníž. přenesená",J104,0)</f>
        <v>0</v>
      </c>
      <c r="BI104" s="238">
        <f>IF(N104="nulová",J104,0)</f>
        <v>0</v>
      </c>
      <c r="BJ104" s="17" t="s">
        <v>78</v>
      </c>
      <c r="BK104" s="238">
        <f>ROUND(I104*H104,2)</f>
        <v>0</v>
      </c>
      <c r="BL104" s="17" t="s">
        <v>168</v>
      </c>
      <c r="BM104" s="237" t="s">
        <v>777</v>
      </c>
    </row>
    <row r="105" s="2" customFormat="1" ht="55.5" customHeight="1">
      <c r="A105" s="38"/>
      <c r="B105" s="39"/>
      <c r="C105" s="226" t="s">
        <v>168</v>
      </c>
      <c r="D105" s="226" t="s">
        <v>163</v>
      </c>
      <c r="E105" s="227" t="s">
        <v>271</v>
      </c>
      <c r="F105" s="228" t="s">
        <v>272</v>
      </c>
      <c r="G105" s="229" t="s">
        <v>210</v>
      </c>
      <c r="H105" s="230">
        <v>618.75999999999999</v>
      </c>
      <c r="I105" s="231"/>
      <c r="J105" s="232">
        <f>ROUND(I105*H105,2)</f>
        <v>0</v>
      </c>
      <c r="K105" s="228" t="s">
        <v>167</v>
      </c>
      <c r="L105" s="44"/>
      <c r="M105" s="233" t="s">
        <v>19</v>
      </c>
      <c r="N105" s="234" t="s">
        <v>42</v>
      </c>
      <c r="O105" s="84"/>
      <c r="P105" s="235">
        <f>O105*H105</f>
        <v>0</v>
      </c>
      <c r="Q105" s="235">
        <v>0</v>
      </c>
      <c r="R105" s="235">
        <f>Q105*H105</f>
        <v>0</v>
      </c>
      <c r="S105" s="235">
        <v>0</v>
      </c>
      <c r="T105" s="23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7" t="s">
        <v>168</v>
      </c>
      <c r="AT105" s="237" t="s">
        <v>163</v>
      </c>
      <c r="AU105" s="237" t="s">
        <v>80</v>
      </c>
      <c r="AY105" s="17" t="s">
        <v>161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17" t="s">
        <v>78</v>
      </c>
      <c r="BK105" s="238">
        <f>ROUND(I105*H105,2)</f>
        <v>0</v>
      </c>
      <c r="BL105" s="17" t="s">
        <v>168</v>
      </c>
      <c r="BM105" s="237" t="s">
        <v>778</v>
      </c>
    </row>
    <row r="106" s="2" customFormat="1">
      <c r="A106" s="38"/>
      <c r="B106" s="39"/>
      <c r="C106" s="40"/>
      <c r="D106" s="239" t="s">
        <v>170</v>
      </c>
      <c r="E106" s="40"/>
      <c r="F106" s="240" t="s">
        <v>274</v>
      </c>
      <c r="G106" s="40"/>
      <c r="H106" s="40"/>
      <c r="I106" s="146"/>
      <c r="J106" s="40"/>
      <c r="K106" s="40"/>
      <c r="L106" s="44"/>
      <c r="M106" s="241"/>
      <c r="N106" s="242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170</v>
      </c>
      <c r="AU106" s="17" t="s">
        <v>80</v>
      </c>
    </row>
    <row r="107" s="14" customFormat="1">
      <c r="A107" s="14"/>
      <c r="B107" s="253"/>
      <c r="C107" s="254"/>
      <c r="D107" s="239" t="s">
        <v>172</v>
      </c>
      <c r="E107" s="254"/>
      <c r="F107" s="256" t="s">
        <v>779</v>
      </c>
      <c r="G107" s="254"/>
      <c r="H107" s="257">
        <v>618.75999999999999</v>
      </c>
      <c r="I107" s="258"/>
      <c r="J107" s="254"/>
      <c r="K107" s="254"/>
      <c r="L107" s="259"/>
      <c r="M107" s="260"/>
      <c r="N107" s="261"/>
      <c r="O107" s="261"/>
      <c r="P107" s="261"/>
      <c r="Q107" s="261"/>
      <c r="R107" s="261"/>
      <c r="S107" s="261"/>
      <c r="T107" s="26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3" t="s">
        <v>172</v>
      </c>
      <c r="AU107" s="263" t="s">
        <v>80</v>
      </c>
      <c r="AV107" s="14" t="s">
        <v>80</v>
      </c>
      <c r="AW107" s="14" t="s">
        <v>4</v>
      </c>
      <c r="AX107" s="14" t="s">
        <v>78</v>
      </c>
      <c r="AY107" s="263" t="s">
        <v>161</v>
      </c>
    </row>
    <row r="108" s="2" customFormat="1" ht="33" customHeight="1">
      <c r="A108" s="38"/>
      <c r="B108" s="39"/>
      <c r="C108" s="226" t="s">
        <v>194</v>
      </c>
      <c r="D108" s="226" t="s">
        <v>163</v>
      </c>
      <c r="E108" s="227" t="s">
        <v>277</v>
      </c>
      <c r="F108" s="228" t="s">
        <v>278</v>
      </c>
      <c r="G108" s="229" t="s">
        <v>210</v>
      </c>
      <c r="H108" s="230">
        <v>61.875999999999998</v>
      </c>
      <c r="I108" s="231"/>
      <c r="J108" s="232">
        <f>ROUND(I108*H108,2)</f>
        <v>0</v>
      </c>
      <c r="K108" s="228" t="s">
        <v>167</v>
      </c>
      <c r="L108" s="44"/>
      <c r="M108" s="233" t="s">
        <v>19</v>
      </c>
      <c r="N108" s="234" t="s">
        <v>42</v>
      </c>
      <c r="O108" s="84"/>
      <c r="P108" s="235">
        <f>O108*H108</f>
        <v>0</v>
      </c>
      <c r="Q108" s="235">
        <v>0</v>
      </c>
      <c r="R108" s="235">
        <f>Q108*H108</f>
        <v>0</v>
      </c>
      <c r="S108" s="235">
        <v>0</v>
      </c>
      <c r="T108" s="23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37" t="s">
        <v>168</v>
      </c>
      <c r="AT108" s="237" t="s">
        <v>163</v>
      </c>
      <c r="AU108" s="237" t="s">
        <v>80</v>
      </c>
      <c r="AY108" s="17" t="s">
        <v>161</v>
      </c>
      <c r="BE108" s="238">
        <f>IF(N108="základní",J108,0)</f>
        <v>0</v>
      </c>
      <c r="BF108" s="238">
        <f>IF(N108="snížená",J108,0)</f>
        <v>0</v>
      </c>
      <c r="BG108" s="238">
        <f>IF(N108="zákl. přenesená",J108,0)</f>
        <v>0</v>
      </c>
      <c r="BH108" s="238">
        <f>IF(N108="sníž. přenesená",J108,0)</f>
        <v>0</v>
      </c>
      <c r="BI108" s="238">
        <f>IF(N108="nulová",J108,0)</f>
        <v>0</v>
      </c>
      <c r="BJ108" s="17" t="s">
        <v>78</v>
      </c>
      <c r="BK108" s="238">
        <f>ROUND(I108*H108,2)</f>
        <v>0</v>
      </c>
      <c r="BL108" s="17" t="s">
        <v>168</v>
      </c>
      <c r="BM108" s="237" t="s">
        <v>780</v>
      </c>
    </row>
    <row r="109" s="2" customFormat="1" ht="16.5" customHeight="1">
      <c r="A109" s="38"/>
      <c r="B109" s="39"/>
      <c r="C109" s="226" t="s">
        <v>198</v>
      </c>
      <c r="D109" s="226" t="s">
        <v>163</v>
      </c>
      <c r="E109" s="227" t="s">
        <v>281</v>
      </c>
      <c r="F109" s="228" t="s">
        <v>282</v>
      </c>
      <c r="G109" s="229" t="s">
        <v>210</v>
      </c>
      <c r="H109" s="230">
        <v>61.875999999999998</v>
      </c>
      <c r="I109" s="231"/>
      <c r="J109" s="232">
        <f>ROUND(I109*H109,2)</f>
        <v>0</v>
      </c>
      <c r="K109" s="228" t="s">
        <v>167</v>
      </c>
      <c r="L109" s="44"/>
      <c r="M109" s="233" t="s">
        <v>19</v>
      </c>
      <c r="N109" s="234" t="s">
        <v>42</v>
      </c>
      <c r="O109" s="84"/>
      <c r="P109" s="235">
        <f>O109*H109</f>
        <v>0</v>
      </c>
      <c r="Q109" s="235">
        <v>0</v>
      </c>
      <c r="R109" s="235">
        <f>Q109*H109</f>
        <v>0</v>
      </c>
      <c r="S109" s="235">
        <v>0</v>
      </c>
      <c r="T109" s="23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7" t="s">
        <v>168</v>
      </c>
      <c r="AT109" s="237" t="s">
        <v>163</v>
      </c>
      <c r="AU109" s="237" t="s">
        <v>80</v>
      </c>
      <c r="AY109" s="17" t="s">
        <v>161</v>
      </c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17" t="s">
        <v>78</v>
      </c>
      <c r="BK109" s="238">
        <f>ROUND(I109*H109,2)</f>
        <v>0</v>
      </c>
      <c r="BL109" s="17" t="s">
        <v>168</v>
      </c>
      <c r="BM109" s="237" t="s">
        <v>781</v>
      </c>
    </row>
    <row r="110" s="2" customFormat="1" ht="33" customHeight="1">
      <c r="A110" s="38"/>
      <c r="B110" s="39"/>
      <c r="C110" s="226" t="s">
        <v>207</v>
      </c>
      <c r="D110" s="226" t="s">
        <v>163</v>
      </c>
      <c r="E110" s="227" t="s">
        <v>285</v>
      </c>
      <c r="F110" s="228" t="s">
        <v>286</v>
      </c>
      <c r="G110" s="229" t="s">
        <v>287</v>
      </c>
      <c r="H110" s="230">
        <v>122.205</v>
      </c>
      <c r="I110" s="231"/>
      <c r="J110" s="232">
        <f>ROUND(I110*H110,2)</f>
        <v>0</v>
      </c>
      <c r="K110" s="228" t="s">
        <v>167</v>
      </c>
      <c r="L110" s="44"/>
      <c r="M110" s="233" t="s">
        <v>19</v>
      </c>
      <c r="N110" s="234" t="s">
        <v>42</v>
      </c>
      <c r="O110" s="84"/>
      <c r="P110" s="235">
        <f>O110*H110</f>
        <v>0</v>
      </c>
      <c r="Q110" s="235">
        <v>0</v>
      </c>
      <c r="R110" s="235">
        <f>Q110*H110</f>
        <v>0</v>
      </c>
      <c r="S110" s="235">
        <v>0</v>
      </c>
      <c r="T110" s="23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37" t="s">
        <v>168</v>
      </c>
      <c r="AT110" s="237" t="s">
        <v>163</v>
      </c>
      <c r="AU110" s="237" t="s">
        <v>80</v>
      </c>
      <c r="AY110" s="17" t="s">
        <v>161</v>
      </c>
      <c r="BE110" s="238">
        <f>IF(N110="základní",J110,0)</f>
        <v>0</v>
      </c>
      <c r="BF110" s="238">
        <f>IF(N110="snížená",J110,0)</f>
        <v>0</v>
      </c>
      <c r="BG110" s="238">
        <f>IF(N110="zákl. přenesená",J110,0)</f>
        <v>0</v>
      </c>
      <c r="BH110" s="238">
        <f>IF(N110="sníž. přenesená",J110,0)</f>
        <v>0</v>
      </c>
      <c r="BI110" s="238">
        <f>IF(N110="nulová",J110,0)</f>
        <v>0</v>
      </c>
      <c r="BJ110" s="17" t="s">
        <v>78</v>
      </c>
      <c r="BK110" s="238">
        <f>ROUND(I110*H110,2)</f>
        <v>0</v>
      </c>
      <c r="BL110" s="17" t="s">
        <v>168</v>
      </c>
      <c r="BM110" s="237" t="s">
        <v>782</v>
      </c>
    </row>
    <row r="111" s="14" customFormat="1">
      <c r="A111" s="14"/>
      <c r="B111" s="253"/>
      <c r="C111" s="254"/>
      <c r="D111" s="239" t="s">
        <v>172</v>
      </c>
      <c r="E111" s="255" t="s">
        <v>19</v>
      </c>
      <c r="F111" s="256" t="s">
        <v>783</v>
      </c>
      <c r="G111" s="254"/>
      <c r="H111" s="257">
        <v>122.205</v>
      </c>
      <c r="I111" s="258"/>
      <c r="J111" s="254"/>
      <c r="K111" s="254"/>
      <c r="L111" s="259"/>
      <c r="M111" s="260"/>
      <c r="N111" s="261"/>
      <c r="O111" s="261"/>
      <c r="P111" s="261"/>
      <c r="Q111" s="261"/>
      <c r="R111" s="261"/>
      <c r="S111" s="261"/>
      <c r="T111" s="26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3" t="s">
        <v>172</v>
      </c>
      <c r="AU111" s="263" t="s">
        <v>80</v>
      </c>
      <c r="AV111" s="14" t="s">
        <v>80</v>
      </c>
      <c r="AW111" s="14" t="s">
        <v>33</v>
      </c>
      <c r="AX111" s="14" t="s">
        <v>78</v>
      </c>
      <c r="AY111" s="263" t="s">
        <v>161</v>
      </c>
    </row>
    <row r="112" s="12" customFormat="1" ht="22.8" customHeight="1">
      <c r="A112" s="12"/>
      <c r="B112" s="210"/>
      <c r="C112" s="211"/>
      <c r="D112" s="212" t="s">
        <v>70</v>
      </c>
      <c r="E112" s="224" t="s">
        <v>80</v>
      </c>
      <c r="F112" s="224" t="s">
        <v>350</v>
      </c>
      <c r="G112" s="211"/>
      <c r="H112" s="211"/>
      <c r="I112" s="214"/>
      <c r="J112" s="225">
        <f>BK112</f>
        <v>0</v>
      </c>
      <c r="K112" s="211"/>
      <c r="L112" s="216"/>
      <c r="M112" s="217"/>
      <c r="N112" s="218"/>
      <c r="O112" s="218"/>
      <c r="P112" s="219">
        <f>SUM(P113:P114)</f>
        <v>0</v>
      </c>
      <c r="Q112" s="218"/>
      <c r="R112" s="219">
        <f>SUM(R113:R114)</f>
        <v>166.98088057305597</v>
      </c>
      <c r="S112" s="218"/>
      <c r="T112" s="220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21" t="s">
        <v>78</v>
      </c>
      <c r="AT112" s="222" t="s">
        <v>70</v>
      </c>
      <c r="AU112" s="222" t="s">
        <v>78</v>
      </c>
      <c r="AY112" s="221" t="s">
        <v>161</v>
      </c>
      <c r="BK112" s="223">
        <f>SUM(BK113:BK114)</f>
        <v>0</v>
      </c>
    </row>
    <row r="113" s="2" customFormat="1" ht="21.75" customHeight="1">
      <c r="A113" s="38"/>
      <c r="B113" s="39"/>
      <c r="C113" s="226" t="s">
        <v>213</v>
      </c>
      <c r="D113" s="226" t="s">
        <v>163</v>
      </c>
      <c r="E113" s="227" t="s">
        <v>357</v>
      </c>
      <c r="F113" s="228" t="s">
        <v>358</v>
      </c>
      <c r="G113" s="229" t="s">
        <v>210</v>
      </c>
      <c r="H113" s="230">
        <v>68.063999999999993</v>
      </c>
      <c r="I113" s="231"/>
      <c r="J113" s="232">
        <f>ROUND(I113*H113,2)</f>
        <v>0</v>
      </c>
      <c r="K113" s="228" t="s">
        <v>167</v>
      </c>
      <c r="L113" s="44"/>
      <c r="M113" s="233" t="s">
        <v>19</v>
      </c>
      <c r="N113" s="234" t="s">
        <v>42</v>
      </c>
      <c r="O113" s="84"/>
      <c r="P113" s="235">
        <f>O113*H113</f>
        <v>0</v>
      </c>
      <c r="Q113" s="235">
        <v>2.4532922039999998</v>
      </c>
      <c r="R113" s="235">
        <f>Q113*H113</f>
        <v>166.98088057305597</v>
      </c>
      <c r="S113" s="235">
        <v>0</v>
      </c>
      <c r="T113" s="23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7" t="s">
        <v>168</v>
      </c>
      <c r="AT113" s="237" t="s">
        <v>163</v>
      </c>
      <c r="AU113" s="237" t="s">
        <v>80</v>
      </c>
      <c r="AY113" s="17" t="s">
        <v>161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17" t="s">
        <v>78</v>
      </c>
      <c r="BK113" s="238">
        <f>ROUND(I113*H113,2)</f>
        <v>0</v>
      </c>
      <c r="BL113" s="17" t="s">
        <v>168</v>
      </c>
      <c r="BM113" s="237" t="s">
        <v>784</v>
      </c>
    </row>
    <row r="114" s="14" customFormat="1">
      <c r="A114" s="14"/>
      <c r="B114" s="253"/>
      <c r="C114" s="254"/>
      <c r="D114" s="239" t="s">
        <v>172</v>
      </c>
      <c r="E114" s="254"/>
      <c r="F114" s="256" t="s">
        <v>785</v>
      </c>
      <c r="G114" s="254"/>
      <c r="H114" s="257">
        <v>68.063999999999993</v>
      </c>
      <c r="I114" s="258"/>
      <c r="J114" s="254"/>
      <c r="K114" s="254"/>
      <c r="L114" s="259"/>
      <c r="M114" s="260"/>
      <c r="N114" s="261"/>
      <c r="O114" s="261"/>
      <c r="P114" s="261"/>
      <c r="Q114" s="261"/>
      <c r="R114" s="261"/>
      <c r="S114" s="261"/>
      <c r="T114" s="26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3" t="s">
        <v>172</v>
      </c>
      <c r="AU114" s="263" t="s">
        <v>80</v>
      </c>
      <c r="AV114" s="14" t="s">
        <v>80</v>
      </c>
      <c r="AW114" s="14" t="s">
        <v>4</v>
      </c>
      <c r="AX114" s="14" t="s">
        <v>78</v>
      </c>
      <c r="AY114" s="263" t="s">
        <v>161</v>
      </c>
    </row>
    <row r="115" s="12" customFormat="1" ht="22.8" customHeight="1">
      <c r="A115" s="12"/>
      <c r="B115" s="210"/>
      <c r="C115" s="211"/>
      <c r="D115" s="212" t="s">
        <v>70</v>
      </c>
      <c r="E115" s="224" t="s">
        <v>218</v>
      </c>
      <c r="F115" s="224" t="s">
        <v>503</v>
      </c>
      <c r="G115" s="211"/>
      <c r="H115" s="211"/>
      <c r="I115" s="214"/>
      <c r="J115" s="225">
        <f>BK115</f>
        <v>0</v>
      </c>
      <c r="K115" s="211"/>
      <c r="L115" s="216"/>
      <c r="M115" s="217"/>
      <c r="N115" s="218"/>
      <c r="O115" s="218"/>
      <c r="P115" s="219">
        <f>SUM(P116:P164)</f>
        <v>0</v>
      </c>
      <c r="Q115" s="218"/>
      <c r="R115" s="219">
        <f>SUM(R116:R164)</f>
        <v>14.114698437500001</v>
      </c>
      <c r="S115" s="218"/>
      <c r="T115" s="220">
        <f>SUM(T116:T164)</f>
        <v>44.808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21" t="s">
        <v>78</v>
      </c>
      <c r="AT115" s="222" t="s">
        <v>70</v>
      </c>
      <c r="AU115" s="222" t="s">
        <v>78</v>
      </c>
      <c r="AY115" s="221" t="s">
        <v>161</v>
      </c>
      <c r="BK115" s="223">
        <f>SUM(BK116:BK164)</f>
        <v>0</v>
      </c>
    </row>
    <row r="116" s="2" customFormat="1" ht="21.75" customHeight="1">
      <c r="A116" s="38"/>
      <c r="B116" s="39"/>
      <c r="C116" s="226" t="s">
        <v>218</v>
      </c>
      <c r="D116" s="226" t="s">
        <v>163</v>
      </c>
      <c r="E116" s="227" t="s">
        <v>786</v>
      </c>
      <c r="F116" s="228" t="s">
        <v>787</v>
      </c>
      <c r="G116" s="229" t="s">
        <v>511</v>
      </c>
      <c r="H116" s="230">
        <v>110</v>
      </c>
      <c r="I116" s="231"/>
      <c r="J116" s="232">
        <f>ROUND(I116*H116,2)</f>
        <v>0</v>
      </c>
      <c r="K116" s="228" t="s">
        <v>167</v>
      </c>
      <c r="L116" s="44"/>
      <c r="M116" s="233" t="s">
        <v>19</v>
      </c>
      <c r="N116" s="234" t="s">
        <v>42</v>
      </c>
      <c r="O116" s="84"/>
      <c r="P116" s="235">
        <f>O116*H116</f>
        <v>0</v>
      </c>
      <c r="Q116" s="235">
        <v>0.00069999999999999999</v>
      </c>
      <c r="R116" s="235">
        <f>Q116*H116</f>
        <v>0.076999999999999999</v>
      </c>
      <c r="S116" s="235">
        <v>0</v>
      </c>
      <c r="T116" s="23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37" t="s">
        <v>168</v>
      </c>
      <c r="AT116" s="237" t="s">
        <v>163</v>
      </c>
      <c r="AU116" s="237" t="s">
        <v>80</v>
      </c>
      <c r="AY116" s="17" t="s">
        <v>161</v>
      </c>
      <c r="BE116" s="238">
        <f>IF(N116="základní",J116,0)</f>
        <v>0</v>
      </c>
      <c r="BF116" s="238">
        <f>IF(N116="snížená",J116,0)</f>
        <v>0</v>
      </c>
      <c r="BG116" s="238">
        <f>IF(N116="zákl. přenesená",J116,0)</f>
        <v>0</v>
      </c>
      <c r="BH116" s="238">
        <f>IF(N116="sníž. přenesená",J116,0)</f>
        <v>0</v>
      </c>
      <c r="BI116" s="238">
        <f>IF(N116="nulová",J116,0)</f>
        <v>0</v>
      </c>
      <c r="BJ116" s="17" t="s">
        <v>78</v>
      </c>
      <c r="BK116" s="238">
        <f>ROUND(I116*H116,2)</f>
        <v>0</v>
      </c>
      <c r="BL116" s="17" t="s">
        <v>168</v>
      </c>
      <c r="BM116" s="237" t="s">
        <v>788</v>
      </c>
    </row>
    <row r="117" s="2" customFormat="1">
      <c r="A117" s="38"/>
      <c r="B117" s="39"/>
      <c r="C117" s="40"/>
      <c r="D117" s="239" t="s">
        <v>170</v>
      </c>
      <c r="E117" s="40"/>
      <c r="F117" s="240" t="s">
        <v>770</v>
      </c>
      <c r="G117" s="40"/>
      <c r="H117" s="40"/>
      <c r="I117" s="146"/>
      <c r="J117" s="40"/>
      <c r="K117" s="40"/>
      <c r="L117" s="44"/>
      <c r="M117" s="241"/>
      <c r="N117" s="242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170</v>
      </c>
      <c r="AU117" s="17" t="s">
        <v>80</v>
      </c>
    </row>
    <row r="118" s="13" customFormat="1">
      <c r="A118" s="13"/>
      <c r="B118" s="243"/>
      <c r="C118" s="244"/>
      <c r="D118" s="239" t="s">
        <v>172</v>
      </c>
      <c r="E118" s="245" t="s">
        <v>19</v>
      </c>
      <c r="F118" s="246" t="s">
        <v>771</v>
      </c>
      <c r="G118" s="244"/>
      <c r="H118" s="245" t="s">
        <v>19</v>
      </c>
      <c r="I118" s="247"/>
      <c r="J118" s="244"/>
      <c r="K118" s="244"/>
      <c r="L118" s="248"/>
      <c r="M118" s="249"/>
      <c r="N118" s="250"/>
      <c r="O118" s="250"/>
      <c r="P118" s="250"/>
      <c r="Q118" s="250"/>
      <c r="R118" s="250"/>
      <c r="S118" s="250"/>
      <c r="T118" s="25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2" t="s">
        <v>172</v>
      </c>
      <c r="AU118" s="252" t="s">
        <v>80</v>
      </c>
      <c r="AV118" s="13" t="s">
        <v>78</v>
      </c>
      <c r="AW118" s="13" t="s">
        <v>33</v>
      </c>
      <c r="AX118" s="13" t="s">
        <v>71</v>
      </c>
      <c r="AY118" s="252" t="s">
        <v>161</v>
      </c>
    </row>
    <row r="119" s="14" customFormat="1">
      <c r="A119" s="14"/>
      <c r="B119" s="253"/>
      <c r="C119" s="254"/>
      <c r="D119" s="239" t="s">
        <v>172</v>
      </c>
      <c r="E119" s="255" t="s">
        <v>19</v>
      </c>
      <c r="F119" s="256" t="s">
        <v>789</v>
      </c>
      <c r="G119" s="254"/>
      <c r="H119" s="257">
        <v>73</v>
      </c>
      <c r="I119" s="258"/>
      <c r="J119" s="254"/>
      <c r="K119" s="254"/>
      <c r="L119" s="259"/>
      <c r="M119" s="260"/>
      <c r="N119" s="261"/>
      <c r="O119" s="261"/>
      <c r="P119" s="261"/>
      <c r="Q119" s="261"/>
      <c r="R119" s="261"/>
      <c r="S119" s="261"/>
      <c r="T119" s="26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3" t="s">
        <v>172</v>
      </c>
      <c r="AU119" s="263" t="s">
        <v>80</v>
      </c>
      <c r="AV119" s="14" t="s">
        <v>80</v>
      </c>
      <c r="AW119" s="14" t="s">
        <v>33</v>
      </c>
      <c r="AX119" s="14" t="s">
        <v>71</v>
      </c>
      <c r="AY119" s="263" t="s">
        <v>161</v>
      </c>
    </row>
    <row r="120" s="13" customFormat="1">
      <c r="A120" s="13"/>
      <c r="B120" s="243"/>
      <c r="C120" s="244"/>
      <c r="D120" s="239" t="s">
        <v>172</v>
      </c>
      <c r="E120" s="245" t="s">
        <v>19</v>
      </c>
      <c r="F120" s="246" t="s">
        <v>773</v>
      </c>
      <c r="G120" s="244"/>
      <c r="H120" s="245" t="s">
        <v>19</v>
      </c>
      <c r="I120" s="247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2" t="s">
        <v>172</v>
      </c>
      <c r="AU120" s="252" t="s">
        <v>80</v>
      </c>
      <c r="AV120" s="13" t="s">
        <v>78</v>
      </c>
      <c r="AW120" s="13" t="s">
        <v>33</v>
      </c>
      <c r="AX120" s="13" t="s">
        <v>71</v>
      </c>
      <c r="AY120" s="252" t="s">
        <v>161</v>
      </c>
    </row>
    <row r="121" s="14" customFormat="1">
      <c r="A121" s="14"/>
      <c r="B121" s="253"/>
      <c r="C121" s="254"/>
      <c r="D121" s="239" t="s">
        <v>172</v>
      </c>
      <c r="E121" s="255" t="s">
        <v>19</v>
      </c>
      <c r="F121" s="256" t="s">
        <v>790</v>
      </c>
      <c r="G121" s="254"/>
      <c r="H121" s="257">
        <v>37</v>
      </c>
      <c r="I121" s="258"/>
      <c r="J121" s="254"/>
      <c r="K121" s="254"/>
      <c r="L121" s="259"/>
      <c r="M121" s="260"/>
      <c r="N121" s="261"/>
      <c r="O121" s="261"/>
      <c r="P121" s="261"/>
      <c r="Q121" s="261"/>
      <c r="R121" s="261"/>
      <c r="S121" s="261"/>
      <c r="T121" s="26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3" t="s">
        <v>172</v>
      </c>
      <c r="AU121" s="263" t="s">
        <v>80</v>
      </c>
      <c r="AV121" s="14" t="s">
        <v>80</v>
      </c>
      <c r="AW121" s="14" t="s">
        <v>33</v>
      </c>
      <c r="AX121" s="14" t="s">
        <v>71</v>
      </c>
      <c r="AY121" s="263" t="s">
        <v>161</v>
      </c>
    </row>
    <row r="122" s="15" customFormat="1">
      <c r="A122" s="15"/>
      <c r="B122" s="264"/>
      <c r="C122" s="265"/>
      <c r="D122" s="239" t="s">
        <v>172</v>
      </c>
      <c r="E122" s="266" t="s">
        <v>19</v>
      </c>
      <c r="F122" s="267" t="s">
        <v>177</v>
      </c>
      <c r="G122" s="265"/>
      <c r="H122" s="268">
        <v>110</v>
      </c>
      <c r="I122" s="269"/>
      <c r="J122" s="265"/>
      <c r="K122" s="265"/>
      <c r="L122" s="270"/>
      <c r="M122" s="271"/>
      <c r="N122" s="272"/>
      <c r="O122" s="272"/>
      <c r="P122" s="272"/>
      <c r="Q122" s="272"/>
      <c r="R122" s="272"/>
      <c r="S122" s="272"/>
      <c r="T122" s="273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74" t="s">
        <v>172</v>
      </c>
      <c r="AU122" s="274" t="s">
        <v>80</v>
      </c>
      <c r="AV122" s="15" t="s">
        <v>168</v>
      </c>
      <c r="AW122" s="15" t="s">
        <v>33</v>
      </c>
      <c r="AX122" s="15" t="s">
        <v>78</v>
      </c>
      <c r="AY122" s="274" t="s">
        <v>161</v>
      </c>
    </row>
    <row r="123" s="2" customFormat="1" ht="21.75" customHeight="1">
      <c r="A123" s="38"/>
      <c r="B123" s="39"/>
      <c r="C123" s="275" t="s">
        <v>224</v>
      </c>
      <c r="D123" s="275" t="s">
        <v>305</v>
      </c>
      <c r="E123" s="276" t="s">
        <v>791</v>
      </c>
      <c r="F123" s="277" t="s">
        <v>792</v>
      </c>
      <c r="G123" s="278" t="s">
        <v>511</v>
      </c>
      <c r="H123" s="279">
        <v>110</v>
      </c>
      <c r="I123" s="280"/>
      <c r="J123" s="281">
        <f>ROUND(I123*H123,2)</f>
        <v>0</v>
      </c>
      <c r="K123" s="277" t="s">
        <v>793</v>
      </c>
      <c r="L123" s="282"/>
      <c r="M123" s="283" t="s">
        <v>19</v>
      </c>
      <c r="N123" s="284" t="s">
        <v>42</v>
      </c>
      <c r="O123" s="84"/>
      <c r="P123" s="235">
        <f>O123*H123</f>
        <v>0</v>
      </c>
      <c r="Q123" s="235">
        <v>0.0040000000000000001</v>
      </c>
      <c r="R123" s="235">
        <f>Q123*H123</f>
        <v>0.44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213</v>
      </c>
      <c r="AT123" s="237" t="s">
        <v>305</v>
      </c>
      <c r="AU123" s="237" t="s">
        <v>80</v>
      </c>
      <c r="AY123" s="17" t="s">
        <v>161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78</v>
      </c>
      <c r="BK123" s="238">
        <f>ROUND(I123*H123,2)</f>
        <v>0</v>
      </c>
      <c r="BL123" s="17" t="s">
        <v>168</v>
      </c>
      <c r="BM123" s="237" t="s">
        <v>794</v>
      </c>
    </row>
    <row r="124" s="2" customFormat="1" ht="21.75" customHeight="1">
      <c r="A124" s="38"/>
      <c r="B124" s="39"/>
      <c r="C124" s="226" t="s">
        <v>238</v>
      </c>
      <c r="D124" s="226" t="s">
        <v>163</v>
      </c>
      <c r="E124" s="227" t="s">
        <v>795</v>
      </c>
      <c r="F124" s="228" t="s">
        <v>796</v>
      </c>
      <c r="G124" s="229" t="s">
        <v>511</v>
      </c>
      <c r="H124" s="230">
        <v>110</v>
      </c>
      <c r="I124" s="231"/>
      <c r="J124" s="232">
        <f>ROUND(I124*H124,2)</f>
        <v>0</v>
      </c>
      <c r="K124" s="228" t="s">
        <v>167</v>
      </c>
      <c r="L124" s="44"/>
      <c r="M124" s="233" t="s">
        <v>19</v>
      </c>
      <c r="N124" s="234" t="s">
        <v>42</v>
      </c>
      <c r="O124" s="84"/>
      <c r="P124" s="235">
        <f>O124*H124</f>
        <v>0</v>
      </c>
      <c r="Q124" s="235">
        <v>0.11240500000000001</v>
      </c>
      <c r="R124" s="235">
        <f>Q124*H124</f>
        <v>12.364550000000001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168</v>
      </c>
      <c r="AT124" s="237" t="s">
        <v>163</v>
      </c>
      <c r="AU124" s="237" t="s">
        <v>80</v>
      </c>
      <c r="AY124" s="17" t="s">
        <v>161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78</v>
      </c>
      <c r="BK124" s="238">
        <f>ROUND(I124*H124,2)</f>
        <v>0</v>
      </c>
      <c r="BL124" s="17" t="s">
        <v>168</v>
      </c>
      <c r="BM124" s="237" t="s">
        <v>797</v>
      </c>
    </row>
    <row r="125" s="13" customFormat="1">
      <c r="A125" s="13"/>
      <c r="B125" s="243"/>
      <c r="C125" s="244"/>
      <c r="D125" s="239" t="s">
        <v>172</v>
      </c>
      <c r="E125" s="245" t="s">
        <v>19</v>
      </c>
      <c r="F125" s="246" t="s">
        <v>771</v>
      </c>
      <c r="G125" s="244"/>
      <c r="H125" s="245" t="s">
        <v>19</v>
      </c>
      <c r="I125" s="247"/>
      <c r="J125" s="244"/>
      <c r="K125" s="244"/>
      <c r="L125" s="248"/>
      <c r="M125" s="249"/>
      <c r="N125" s="250"/>
      <c r="O125" s="250"/>
      <c r="P125" s="250"/>
      <c r="Q125" s="250"/>
      <c r="R125" s="250"/>
      <c r="S125" s="250"/>
      <c r="T125" s="25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2" t="s">
        <v>172</v>
      </c>
      <c r="AU125" s="252" t="s">
        <v>80</v>
      </c>
      <c r="AV125" s="13" t="s">
        <v>78</v>
      </c>
      <c r="AW125" s="13" t="s">
        <v>33</v>
      </c>
      <c r="AX125" s="13" t="s">
        <v>71</v>
      </c>
      <c r="AY125" s="252" t="s">
        <v>161</v>
      </c>
    </row>
    <row r="126" s="14" customFormat="1">
      <c r="A126" s="14"/>
      <c r="B126" s="253"/>
      <c r="C126" s="254"/>
      <c r="D126" s="239" t="s">
        <v>172</v>
      </c>
      <c r="E126" s="255" t="s">
        <v>19</v>
      </c>
      <c r="F126" s="256" t="s">
        <v>789</v>
      </c>
      <c r="G126" s="254"/>
      <c r="H126" s="257">
        <v>73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3" t="s">
        <v>172</v>
      </c>
      <c r="AU126" s="263" t="s">
        <v>80</v>
      </c>
      <c r="AV126" s="14" t="s">
        <v>80</v>
      </c>
      <c r="AW126" s="14" t="s">
        <v>33</v>
      </c>
      <c r="AX126" s="14" t="s">
        <v>71</v>
      </c>
      <c r="AY126" s="263" t="s">
        <v>161</v>
      </c>
    </row>
    <row r="127" s="13" customFormat="1">
      <c r="A127" s="13"/>
      <c r="B127" s="243"/>
      <c r="C127" s="244"/>
      <c r="D127" s="239" t="s">
        <v>172</v>
      </c>
      <c r="E127" s="245" t="s">
        <v>19</v>
      </c>
      <c r="F127" s="246" t="s">
        <v>773</v>
      </c>
      <c r="G127" s="244"/>
      <c r="H127" s="245" t="s">
        <v>19</v>
      </c>
      <c r="I127" s="247"/>
      <c r="J127" s="244"/>
      <c r="K127" s="244"/>
      <c r="L127" s="248"/>
      <c r="M127" s="249"/>
      <c r="N127" s="250"/>
      <c r="O127" s="250"/>
      <c r="P127" s="250"/>
      <c r="Q127" s="250"/>
      <c r="R127" s="250"/>
      <c r="S127" s="250"/>
      <c r="T127" s="25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2" t="s">
        <v>172</v>
      </c>
      <c r="AU127" s="252" t="s">
        <v>80</v>
      </c>
      <c r="AV127" s="13" t="s">
        <v>78</v>
      </c>
      <c r="AW127" s="13" t="s">
        <v>33</v>
      </c>
      <c r="AX127" s="13" t="s">
        <v>71</v>
      </c>
      <c r="AY127" s="252" t="s">
        <v>161</v>
      </c>
    </row>
    <row r="128" s="14" customFormat="1">
      <c r="A128" s="14"/>
      <c r="B128" s="253"/>
      <c r="C128" s="254"/>
      <c r="D128" s="239" t="s">
        <v>172</v>
      </c>
      <c r="E128" s="255" t="s">
        <v>19</v>
      </c>
      <c r="F128" s="256" t="s">
        <v>790</v>
      </c>
      <c r="G128" s="254"/>
      <c r="H128" s="257">
        <v>37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3" t="s">
        <v>172</v>
      </c>
      <c r="AU128" s="263" t="s">
        <v>80</v>
      </c>
      <c r="AV128" s="14" t="s">
        <v>80</v>
      </c>
      <c r="AW128" s="14" t="s">
        <v>33</v>
      </c>
      <c r="AX128" s="14" t="s">
        <v>71</v>
      </c>
      <c r="AY128" s="263" t="s">
        <v>161</v>
      </c>
    </row>
    <row r="129" s="15" customFormat="1">
      <c r="A129" s="15"/>
      <c r="B129" s="264"/>
      <c r="C129" s="265"/>
      <c r="D129" s="239" t="s">
        <v>172</v>
      </c>
      <c r="E129" s="266" t="s">
        <v>19</v>
      </c>
      <c r="F129" s="267" t="s">
        <v>177</v>
      </c>
      <c r="G129" s="265"/>
      <c r="H129" s="268">
        <v>110</v>
      </c>
      <c r="I129" s="269"/>
      <c r="J129" s="265"/>
      <c r="K129" s="265"/>
      <c r="L129" s="270"/>
      <c r="M129" s="271"/>
      <c r="N129" s="272"/>
      <c r="O129" s="272"/>
      <c r="P129" s="272"/>
      <c r="Q129" s="272"/>
      <c r="R129" s="272"/>
      <c r="S129" s="272"/>
      <c r="T129" s="27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4" t="s">
        <v>172</v>
      </c>
      <c r="AU129" s="274" t="s">
        <v>80</v>
      </c>
      <c r="AV129" s="15" t="s">
        <v>168</v>
      </c>
      <c r="AW129" s="15" t="s">
        <v>33</v>
      </c>
      <c r="AX129" s="15" t="s">
        <v>78</v>
      </c>
      <c r="AY129" s="274" t="s">
        <v>161</v>
      </c>
    </row>
    <row r="130" s="2" customFormat="1" ht="16.5" customHeight="1">
      <c r="A130" s="38"/>
      <c r="B130" s="39"/>
      <c r="C130" s="275" t="s">
        <v>244</v>
      </c>
      <c r="D130" s="275" t="s">
        <v>305</v>
      </c>
      <c r="E130" s="276" t="s">
        <v>798</v>
      </c>
      <c r="F130" s="277" t="s">
        <v>799</v>
      </c>
      <c r="G130" s="278" t="s">
        <v>511</v>
      </c>
      <c r="H130" s="279">
        <v>110</v>
      </c>
      <c r="I130" s="280"/>
      <c r="J130" s="281">
        <f>ROUND(I130*H130,2)</f>
        <v>0</v>
      </c>
      <c r="K130" s="277" t="s">
        <v>167</v>
      </c>
      <c r="L130" s="282"/>
      <c r="M130" s="283" t="s">
        <v>19</v>
      </c>
      <c r="N130" s="284" t="s">
        <v>42</v>
      </c>
      <c r="O130" s="84"/>
      <c r="P130" s="235">
        <f>O130*H130</f>
        <v>0</v>
      </c>
      <c r="Q130" s="235">
        <v>0.0064999999999999997</v>
      </c>
      <c r="R130" s="235">
        <f>Q130*H130</f>
        <v>0.71499999999999997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213</v>
      </c>
      <c r="AT130" s="237" t="s">
        <v>305</v>
      </c>
      <c r="AU130" s="237" t="s">
        <v>80</v>
      </c>
      <c r="AY130" s="17" t="s">
        <v>161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78</v>
      </c>
      <c r="BK130" s="238">
        <f>ROUND(I130*H130,2)</f>
        <v>0</v>
      </c>
      <c r="BL130" s="17" t="s">
        <v>168</v>
      </c>
      <c r="BM130" s="237" t="s">
        <v>800</v>
      </c>
    </row>
    <row r="131" s="2" customFormat="1" ht="16.5" customHeight="1">
      <c r="A131" s="38"/>
      <c r="B131" s="39"/>
      <c r="C131" s="275" t="s">
        <v>257</v>
      </c>
      <c r="D131" s="275" t="s">
        <v>305</v>
      </c>
      <c r="E131" s="276" t="s">
        <v>801</v>
      </c>
      <c r="F131" s="277" t="s">
        <v>802</v>
      </c>
      <c r="G131" s="278" t="s">
        <v>511</v>
      </c>
      <c r="H131" s="279">
        <v>110</v>
      </c>
      <c r="I131" s="280"/>
      <c r="J131" s="281">
        <f>ROUND(I131*H131,2)</f>
        <v>0</v>
      </c>
      <c r="K131" s="277" t="s">
        <v>167</v>
      </c>
      <c r="L131" s="282"/>
      <c r="M131" s="283" t="s">
        <v>19</v>
      </c>
      <c r="N131" s="284" t="s">
        <v>42</v>
      </c>
      <c r="O131" s="84"/>
      <c r="P131" s="235">
        <f>O131*H131</f>
        <v>0</v>
      </c>
      <c r="Q131" s="235">
        <v>0.0033</v>
      </c>
      <c r="R131" s="235">
        <f>Q131*H131</f>
        <v>0.36299999999999999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213</v>
      </c>
      <c r="AT131" s="237" t="s">
        <v>305</v>
      </c>
      <c r="AU131" s="237" t="s">
        <v>80</v>
      </c>
      <c r="AY131" s="17" t="s">
        <v>161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78</v>
      </c>
      <c r="BK131" s="238">
        <f>ROUND(I131*H131,2)</f>
        <v>0</v>
      </c>
      <c r="BL131" s="17" t="s">
        <v>168</v>
      </c>
      <c r="BM131" s="237" t="s">
        <v>803</v>
      </c>
    </row>
    <row r="132" s="2" customFormat="1" ht="16.5" customHeight="1">
      <c r="A132" s="38"/>
      <c r="B132" s="39"/>
      <c r="C132" s="275" t="s">
        <v>262</v>
      </c>
      <c r="D132" s="275" t="s">
        <v>305</v>
      </c>
      <c r="E132" s="276" t="s">
        <v>804</v>
      </c>
      <c r="F132" s="277" t="s">
        <v>805</v>
      </c>
      <c r="G132" s="278" t="s">
        <v>511</v>
      </c>
      <c r="H132" s="279">
        <v>110</v>
      </c>
      <c r="I132" s="280"/>
      <c r="J132" s="281">
        <f>ROUND(I132*H132,2)</f>
        <v>0</v>
      </c>
      <c r="K132" s="277" t="s">
        <v>167</v>
      </c>
      <c r="L132" s="282"/>
      <c r="M132" s="283" t="s">
        <v>19</v>
      </c>
      <c r="N132" s="284" t="s">
        <v>42</v>
      </c>
      <c r="O132" s="84"/>
      <c r="P132" s="235">
        <f>O132*H132</f>
        <v>0</v>
      </c>
      <c r="Q132" s="235">
        <v>0.00014999999999999999</v>
      </c>
      <c r="R132" s="235">
        <f>Q132*H132</f>
        <v>0.016499999999999997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213</v>
      </c>
      <c r="AT132" s="237" t="s">
        <v>305</v>
      </c>
      <c r="AU132" s="237" t="s">
        <v>80</v>
      </c>
      <c r="AY132" s="17" t="s">
        <v>161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78</v>
      </c>
      <c r="BK132" s="238">
        <f>ROUND(I132*H132,2)</f>
        <v>0</v>
      </c>
      <c r="BL132" s="17" t="s">
        <v>168</v>
      </c>
      <c r="BM132" s="237" t="s">
        <v>806</v>
      </c>
    </row>
    <row r="133" s="2" customFormat="1" ht="16.5" customHeight="1">
      <c r="A133" s="38"/>
      <c r="B133" s="39"/>
      <c r="C133" s="275" t="s">
        <v>8</v>
      </c>
      <c r="D133" s="275" t="s">
        <v>305</v>
      </c>
      <c r="E133" s="276" t="s">
        <v>807</v>
      </c>
      <c r="F133" s="277" t="s">
        <v>808</v>
      </c>
      <c r="G133" s="278" t="s">
        <v>511</v>
      </c>
      <c r="H133" s="279">
        <v>220</v>
      </c>
      <c r="I133" s="280"/>
      <c r="J133" s="281">
        <f>ROUND(I133*H133,2)</f>
        <v>0</v>
      </c>
      <c r="K133" s="277" t="s">
        <v>167</v>
      </c>
      <c r="L133" s="282"/>
      <c r="M133" s="283" t="s">
        <v>19</v>
      </c>
      <c r="N133" s="284" t="s">
        <v>42</v>
      </c>
      <c r="O133" s="84"/>
      <c r="P133" s="235">
        <f>O133*H133</f>
        <v>0</v>
      </c>
      <c r="Q133" s="235">
        <v>0.00040000000000000002</v>
      </c>
      <c r="R133" s="235">
        <f>Q133*H133</f>
        <v>0.088000000000000009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213</v>
      </c>
      <c r="AT133" s="237" t="s">
        <v>305</v>
      </c>
      <c r="AU133" s="237" t="s">
        <v>80</v>
      </c>
      <c r="AY133" s="17" t="s">
        <v>161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78</v>
      </c>
      <c r="BK133" s="238">
        <f>ROUND(I133*H133,2)</f>
        <v>0</v>
      </c>
      <c r="BL133" s="17" t="s">
        <v>168</v>
      </c>
      <c r="BM133" s="237" t="s">
        <v>809</v>
      </c>
    </row>
    <row r="134" s="14" customFormat="1">
      <c r="A134" s="14"/>
      <c r="B134" s="253"/>
      <c r="C134" s="254"/>
      <c r="D134" s="239" t="s">
        <v>172</v>
      </c>
      <c r="E134" s="255" t="s">
        <v>19</v>
      </c>
      <c r="F134" s="256" t="s">
        <v>810</v>
      </c>
      <c r="G134" s="254"/>
      <c r="H134" s="257">
        <v>220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3" t="s">
        <v>172</v>
      </c>
      <c r="AU134" s="263" t="s">
        <v>80</v>
      </c>
      <c r="AV134" s="14" t="s">
        <v>80</v>
      </c>
      <c r="AW134" s="14" t="s">
        <v>33</v>
      </c>
      <c r="AX134" s="14" t="s">
        <v>78</v>
      </c>
      <c r="AY134" s="263" t="s">
        <v>161</v>
      </c>
    </row>
    <row r="135" s="2" customFormat="1" ht="21.75" customHeight="1">
      <c r="A135" s="38"/>
      <c r="B135" s="39"/>
      <c r="C135" s="226" t="s">
        <v>276</v>
      </c>
      <c r="D135" s="226" t="s">
        <v>163</v>
      </c>
      <c r="E135" s="227" t="s">
        <v>811</v>
      </c>
      <c r="F135" s="228" t="s">
        <v>812</v>
      </c>
      <c r="G135" s="229" t="s">
        <v>511</v>
      </c>
      <c r="H135" s="230">
        <v>11</v>
      </c>
      <c r="I135" s="231"/>
      <c r="J135" s="232">
        <f>ROUND(I135*H135,2)</f>
        <v>0</v>
      </c>
      <c r="K135" s="228" t="s">
        <v>167</v>
      </c>
      <c r="L135" s="44"/>
      <c r="M135" s="233" t="s">
        <v>19</v>
      </c>
      <c r="N135" s="234" t="s">
        <v>42</v>
      </c>
      <c r="O135" s="84"/>
      <c r="P135" s="235">
        <f>O135*H135</f>
        <v>0</v>
      </c>
      <c r="Q135" s="235">
        <v>0.0021875000000000002</v>
      </c>
      <c r="R135" s="235">
        <f>Q135*H135</f>
        <v>0.024062500000000001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168</v>
      </c>
      <c r="AT135" s="237" t="s">
        <v>163</v>
      </c>
      <c r="AU135" s="237" t="s">
        <v>80</v>
      </c>
      <c r="AY135" s="17" t="s">
        <v>161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78</v>
      </c>
      <c r="BK135" s="238">
        <f>ROUND(I135*H135,2)</f>
        <v>0</v>
      </c>
      <c r="BL135" s="17" t="s">
        <v>168</v>
      </c>
      <c r="BM135" s="237" t="s">
        <v>813</v>
      </c>
    </row>
    <row r="136" s="2" customFormat="1">
      <c r="A136" s="38"/>
      <c r="B136" s="39"/>
      <c r="C136" s="40"/>
      <c r="D136" s="239" t="s">
        <v>170</v>
      </c>
      <c r="E136" s="40"/>
      <c r="F136" s="240" t="s">
        <v>770</v>
      </c>
      <c r="G136" s="40"/>
      <c r="H136" s="40"/>
      <c r="I136" s="146"/>
      <c r="J136" s="40"/>
      <c r="K136" s="40"/>
      <c r="L136" s="44"/>
      <c r="M136" s="241"/>
      <c r="N136" s="242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170</v>
      </c>
      <c r="AU136" s="17" t="s">
        <v>80</v>
      </c>
    </row>
    <row r="137" s="13" customFormat="1">
      <c r="A137" s="13"/>
      <c r="B137" s="243"/>
      <c r="C137" s="244"/>
      <c r="D137" s="239" t="s">
        <v>172</v>
      </c>
      <c r="E137" s="245" t="s">
        <v>19</v>
      </c>
      <c r="F137" s="246" t="s">
        <v>814</v>
      </c>
      <c r="G137" s="244"/>
      <c r="H137" s="245" t="s">
        <v>19</v>
      </c>
      <c r="I137" s="247"/>
      <c r="J137" s="244"/>
      <c r="K137" s="244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172</v>
      </c>
      <c r="AU137" s="252" t="s">
        <v>80</v>
      </c>
      <c r="AV137" s="13" t="s">
        <v>78</v>
      </c>
      <c r="AW137" s="13" t="s">
        <v>33</v>
      </c>
      <c r="AX137" s="13" t="s">
        <v>71</v>
      </c>
      <c r="AY137" s="252" t="s">
        <v>161</v>
      </c>
    </row>
    <row r="138" s="14" customFormat="1">
      <c r="A138" s="14"/>
      <c r="B138" s="253"/>
      <c r="C138" s="254"/>
      <c r="D138" s="239" t="s">
        <v>172</v>
      </c>
      <c r="E138" s="255" t="s">
        <v>19</v>
      </c>
      <c r="F138" s="256" t="s">
        <v>187</v>
      </c>
      <c r="G138" s="254"/>
      <c r="H138" s="257">
        <v>3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172</v>
      </c>
      <c r="AU138" s="263" t="s">
        <v>80</v>
      </c>
      <c r="AV138" s="14" t="s">
        <v>80</v>
      </c>
      <c r="AW138" s="14" t="s">
        <v>33</v>
      </c>
      <c r="AX138" s="14" t="s">
        <v>71</v>
      </c>
      <c r="AY138" s="263" t="s">
        <v>161</v>
      </c>
    </row>
    <row r="139" s="13" customFormat="1">
      <c r="A139" s="13"/>
      <c r="B139" s="243"/>
      <c r="C139" s="244"/>
      <c r="D139" s="239" t="s">
        <v>172</v>
      </c>
      <c r="E139" s="245" t="s">
        <v>19</v>
      </c>
      <c r="F139" s="246" t="s">
        <v>815</v>
      </c>
      <c r="G139" s="244"/>
      <c r="H139" s="245" t="s">
        <v>19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172</v>
      </c>
      <c r="AU139" s="252" t="s">
        <v>80</v>
      </c>
      <c r="AV139" s="13" t="s">
        <v>78</v>
      </c>
      <c r="AW139" s="13" t="s">
        <v>33</v>
      </c>
      <c r="AX139" s="13" t="s">
        <v>71</v>
      </c>
      <c r="AY139" s="252" t="s">
        <v>161</v>
      </c>
    </row>
    <row r="140" s="14" customFormat="1">
      <c r="A140" s="14"/>
      <c r="B140" s="253"/>
      <c r="C140" s="254"/>
      <c r="D140" s="239" t="s">
        <v>172</v>
      </c>
      <c r="E140" s="255" t="s">
        <v>19</v>
      </c>
      <c r="F140" s="256" t="s">
        <v>187</v>
      </c>
      <c r="G140" s="254"/>
      <c r="H140" s="257">
        <v>3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172</v>
      </c>
      <c r="AU140" s="263" t="s">
        <v>80</v>
      </c>
      <c r="AV140" s="14" t="s">
        <v>80</v>
      </c>
      <c r="AW140" s="14" t="s">
        <v>33</v>
      </c>
      <c r="AX140" s="14" t="s">
        <v>71</v>
      </c>
      <c r="AY140" s="263" t="s">
        <v>161</v>
      </c>
    </row>
    <row r="141" s="13" customFormat="1">
      <c r="A141" s="13"/>
      <c r="B141" s="243"/>
      <c r="C141" s="244"/>
      <c r="D141" s="239" t="s">
        <v>172</v>
      </c>
      <c r="E141" s="245" t="s">
        <v>19</v>
      </c>
      <c r="F141" s="246" t="s">
        <v>816</v>
      </c>
      <c r="G141" s="244"/>
      <c r="H141" s="245" t="s">
        <v>19</v>
      </c>
      <c r="I141" s="247"/>
      <c r="J141" s="244"/>
      <c r="K141" s="244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172</v>
      </c>
      <c r="AU141" s="252" t="s">
        <v>80</v>
      </c>
      <c r="AV141" s="13" t="s">
        <v>78</v>
      </c>
      <c r="AW141" s="13" t="s">
        <v>33</v>
      </c>
      <c r="AX141" s="13" t="s">
        <v>71</v>
      </c>
      <c r="AY141" s="252" t="s">
        <v>161</v>
      </c>
    </row>
    <row r="142" s="14" customFormat="1">
      <c r="A142" s="14"/>
      <c r="B142" s="253"/>
      <c r="C142" s="254"/>
      <c r="D142" s="239" t="s">
        <v>172</v>
      </c>
      <c r="E142" s="255" t="s">
        <v>19</v>
      </c>
      <c r="F142" s="256" t="s">
        <v>194</v>
      </c>
      <c r="G142" s="254"/>
      <c r="H142" s="257">
        <v>5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172</v>
      </c>
      <c r="AU142" s="263" t="s">
        <v>80</v>
      </c>
      <c r="AV142" s="14" t="s">
        <v>80</v>
      </c>
      <c r="AW142" s="14" t="s">
        <v>33</v>
      </c>
      <c r="AX142" s="14" t="s">
        <v>71</v>
      </c>
      <c r="AY142" s="263" t="s">
        <v>161</v>
      </c>
    </row>
    <row r="143" s="15" customFormat="1">
      <c r="A143" s="15"/>
      <c r="B143" s="264"/>
      <c r="C143" s="265"/>
      <c r="D143" s="239" t="s">
        <v>172</v>
      </c>
      <c r="E143" s="266" t="s">
        <v>19</v>
      </c>
      <c r="F143" s="267" t="s">
        <v>177</v>
      </c>
      <c r="G143" s="265"/>
      <c r="H143" s="268">
        <v>11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4" t="s">
        <v>172</v>
      </c>
      <c r="AU143" s="274" t="s">
        <v>80</v>
      </c>
      <c r="AV143" s="15" t="s">
        <v>168</v>
      </c>
      <c r="AW143" s="15" t="s">
        <v>33</v>
      </c>
      <c r="AX143" s="15" t="s">
        <v>78</v>
      </c>
      <c r="AY143" s="274" t="s">
        <v>161</v>
      </c>
    </row>
    <row r="144" s="2" customFormat="1" ht="21.75" customHeight="1">
      <c r="A144" s="38"/>
      <c r="B144" s="39"/>
      <c r="C144" s="226" t="s">
        <v>280</v>
      </c>
      <c r="D144" s="226" t="s">
        <v>163</v>
      </c>
      <c r="E144" s="227" t="s">
        <v>817</v>
      </c>
      <c r="F144" s="228" t="s">
        <v>818</v>
      </c>
      <c r="G144" s="229" t="s">
        <v>166</v>
      </c>
      <c r="H144" s="230">
        <v>41.25</v>
      </c>
      <c r="I144" s="231"/>
      <c r="J144" s="232">
        <f>ROUND(I144*H144,2)</f>
        <v>0</v>
      </c>
      <c r="K144" s="228" t="s">
        <v>167</v>
      </c>
      <c r="L144" s="44"/>
      <c r="M144" s="233" t="s">
        <v>19</v>
      </c>
      <c r="N144" s="234" t="s">
        <v>42</v>
      </c>
      <c r="O144" s="84"/>
      <c r="P144" s="235">
        <f>O144*H144</f>
        <v>0</v>
      </c>
      <c r="Q144" s="235">
        <v>6.8750000000000004E-05</v>
      </c>
      <c r="R144" s="235">
        <f>Q144*H144</f>
        <v>0.0028359375000000004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168</v>
      </c>
      <c r="AT144" s="237" t="s">
        <v>163</v>
      </c>
      <c r="AU144" s="237" t="s">
        <v>80</v>
      </c>
      <c r="AY144" s="17" t="s">
        <v>161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78</v>
      </c>
      <c r="BK144" s="238">
        <f>ROUND(I144*H144,2)</f>
        <v>0</v>
      </c>
      <c r="BL144" s="17" t="s">
        <v>168</v>
      </c>
      <c r="BM144" s="237" t="s">
        <v>819</v>
      </c>
    </row>
    <row r="145" s="2" customFormat="1">
      <c r="A145" s="38"/>
      <c r="B145" s="39"/>
      <c r="C145" s="40"/>
      <c r="D145" s="239" t="s">
        <v>170</v>
      </c>
      <c r="E145" s="40"/>
      <c r="F145" s="240" t="s">
        <v>770</v>
      </c>
      <c r="G145" s="40"/>
      <c r="H145" s="40"/>
      <c r="I145" s="146"/>
      <c r="J145" s="40"/>
      <c r="K145" s="40"/>
      <c r="L145" s="44"/>
      <c r="M145" s="241"/>
      <c r="N145" s="242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170</v>
      </c>
      <c r="AU145" s="17" t="s">
        <v>80</v>
      </c>
    </row>
    <row r="146" s="13" customFormat="1">
      <c r="A146" s="13"/>
      <c r="B146" s="243"/>
      <c r="C146" s="244"/>
      <c r="D146" s="239" t="s">
        <v>172</v>
      </c>
      <c r="E146" s="245" t="s">
        <v>19</v>
      </c>
      <c r="F146" s="246" t="s">
        <v>820</v>
      </c>
      <c r="G146" s="244"/>
      <c r="H146" s="245" t="s">
        <v>19</v>
      </c>
      <c r="I146" s="247"/>
      <c r="J146" s="244"/>
      <c r="K146" s="244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172</v>
      </c>
      <c r="AU146" s="252" t="s">
        <v>80</v>
      </c>
      <c r="AV146" s="13" t="s">
        <v>78</v>
      </c>
      <c r="AW146" s="13" t="s">
        <v>33</v>
      </c>
      <c r="AX146" s="13" t="s">
        <v>71</v>
      </c>
      <c r="AY146" s="252" t="s">
        <v>161</v>
      </c>
    </row>
    <row r="147" s="14" customFormat="1">
      <c r="A147" s="14"/>
      <c r="B147" s="253"/>
      <c r="C147" s="254"/>
      <c r="D147" s="239" t="s">
        <v>172</v>
      </c>
      <c r="E147" s="255" t="s">
        <v>19</v>
      </c>
      <c r="F147" s="256" t="s">
        <v>821</v>
      </c>
      <c r="G147" s="254"/>
      <c r="H147" s="257">
        <v>41.25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172</v>
      </c>
      <c r="AU147" s="263" t="s">
        <v>80</v>
      </c>
      <c r="AV147" s="14" t="s">
        <v>80</v>
      </c>
      <c r="AW147" s="14" t="s">
        <v>33</v>
      </c>
      <c r="AX147" s="14" t="s">
        <v>78</v>
      </c>
      <c r="AY147" s="263" t="s">
        <v>161</v>
      </c>
    </row>
    <row r="148" s="2" customFormat="1" ht="21.75" customHeight="1">
      <c r="A148" s="38"/>
      <c r="B148" s="39"/>
      <c r="C148" s="226" t="s">
        <v>284</v>
      </c>
      <c r="D148" s="226" t="s">
        <v>163</v>
      </c>
      <c r="E148" s="227" t="s">
        <v>822</v>
      </c>
      <c r="F148" s="228" t="s">
        <v>823</v>
      </c>
      <c r="G148" s="229" t="s">
        <v>201</v>
      </c>
      <c r="H148" s="230">
        <v>475</v>
      </c>
      <c r="I148" s="231"/>
      <c r="J148" s="232">
        <f>ROUND(I148*H148,2)</f>
        <v>0</v>
      </c>
      <c r="K148" s="228" t="s">
        <v>167</v>
      </c>
      <c r="L148" s="44"/>
      <c r="M148" s="233" t="s">
        <v>19</v>
      </c>
      <c r="N148" s="234" t="s">
        <v>42</v>
      </c>
      <c r="O148" s="84"/>
      <c r="P148" s="235">
        <f>O148*H148</f>
        <v>0</v>
      </c>
      <c r="Q148" s="235">
        <v>5.0000000000000002E-05</v>
      </c>
      <c r="R148" s="235">
        <f>Q148*H148</f>
        <v>0.02375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168</v>
      </c>
      <c r="AT148" s="237" t="s">
        <v>163</v>
      </c>
      <c r="AU148" s="237" t="s">
        <v>80</v>
      </c>
      <c r="AY148" s="17" t="s">
        <v>161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78</v>
      </c>
      <c r="BK148" s="238">
        <f>ROUND(I148*H148,2)</f>
        <v>0</v>
      </c>
      <c r="BL148" s="17" t="s">
        <v>168</v>
      </c>
      <c r="BM148" s="237" t="s">
        <v>824</v>
      </c>
    </row>
    <row r="149" s="2" customFormat="1">
      <c r="A149" s="38"/>
      <c r="B149" s="39"/>
      <c r="C149" s="40"/>
      <c r="D149" s="239" t="s">
        <v>170</v>
      </c>
      <c r="E149" s="40"/>
      <c r="F149" s="240" t="s">
        <v>770</v>
      </c>
      <c r="G149" s="40"/>
      <c r="H149" s="40"/>
      <c r="I149" s="146"/>
      <c r="J149" s="40"/>
      <c r="K149" s="40"/>
      <c r="L149" s="44"/>
      <c r="M149" s="241"/>
      <c r="N149" s="242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170</v>
      </c>
      <c r="AU149" s="17" t="s">
        <v>80</v>
      </c>
    </row>
    <row r="150" s="13" customFormat="1">
      <c r="A150" s="13"/>
      <c r="B150" s="243"/>
      <c r="C150" s="244"/>
      <c r="D150" s="239" t="s">
        <v>172</v>
      </c>
      <c r="E150" s="245" t="s">
        <v>19</v>
      </c>
      <c r="F150" s="246" t="s">
        <v>825</v>
      </c>
      <c r="G150" s="244"/>
      <c r="H150" s="245" t="s">
        <v>19</v>
      </c>
      <c r="I150" s="247"/>
      <c r="J150" s="244"/>
      <c r="K150" s="244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172</v>
      </c>
      <c r="AU150" s="252" t="s">
        <v>80</v>
      </c>
      <c r="AV150" s="13" t="s">
        <v>78</v>
      </c>
      <c r="AW150" s="13" t="s">
        <v>33</v>
      </c>
      <c r="AX150" s="13" t="s">
        <v>71</v>
      </c>
      <c r="AY150" s="252" t="s">
        <v>161</v>
      </c>
    </row>
    <row r="151" s="14" customFormat="1">
      <c r="A151" s="14"/>
      <c r="B151" s="253"/>
      <c r="C151" s="254"/>
      <c r="D151" s="239" t="s">
        <v>172</v>
      </c>
      <c r="E151" s="255" t="s">
        <v>19</v>
      </c>
      <c r="F151" s="256" t="s">
        <v>826</v>
      </c>
      <c r="G151" s="254"/>
      <c r="H151" s="257">
        <v>475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172</v>
      </c>
      <c r="AU151" s="263" t="s">
        <v>80</v>
      </c>
      <c r="AV151" s="14" t="s">
        <v>80</v>
      </c>
      <c r="AW151" s="14" t="s">
        <v>33</v>
      </c>
      <c r="AX151" s="14" t="s">
        <v>78</v>
      </c>
      <c r="AY151" s="263" t="s">
        <v>161</v>
      </c>
    </row>
    <row r="152" s="2" customFormat="1" ht="16.5" customHeight="1">
      <c r="A152" s="38"/>
      <c r="B152" s="39"/>
      <c r="C152" s="226" t="s">
        <v>290</v>
      </c>
      <c r="D152" s="226" t="s">
        <v>163</v>
      </c>
      <c r="E152" s="227" t="s">
        <v>612</v>
      </c>
      <c r="F152" s="228" t="s">
        <v>613</v>
      </c>
      <c r="G152" s="229" t="s">
        <v>210</v>
      </c>
      <c r="H152" s="230">
        <v>20.812999999999999</v>
      </c>
      <c r="I152" s="231"/>
      <c r="J152" s="232">
        <f>ROUND(I152*H152,2)</f>
        <v>0</v>
      </c>
      <c r="K152" s="228" t="s">
        <v>167</v>
      </c>
      <c r="L152" s="44"/>
      <c r="M152" s="233" t="s">
        <v>19</v>
      </c>
      <c r="N152" s="234" t="s">
        <v>42</v>
      </c>
      <c r="O152" s="84"/>
      <c r="P152" s="235">
        <f>O152*H152</f>
        <v>0</v>
      </c>
      <c r="Q152" s="235">
        <v>0</v>
      </c>
      <c r="R152" s="235">
        <f>Q152*H152</f>
        <v>0</v>
      </c>
      <c r="S152" s="235">
        <v>2</v>
      </c>
      <c r="T152" s="236">
        <f>S152*H152</f>
        <v>41.625999999999998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168</v>
      </c>
      <c r="AT152" s="237" t="s">
        <v>163</v>
      </c>
      <c r="AU152" s="237" t="s">
        <v>80</v>
      </c>
      <c r="AY152" s="17" t="s">
        <v>161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78</v>
      </c>
      <c r="BK152" s="238">
        <f>ROUND(I152*H152,2)</f>
        <v>0</v>
      </c>
      <c r="BL152" s="17" t="s">
        <v>168</v>
      </c>
      <c r="BM152" s="237" t="s">
        <v>827</v>
      </c>
    </row>
    <row r="153" s="13" customFormat="1">
      <c r="A153" s="13"/>
      <c r="B153" s="243"/>
      <c r="C153" s="244"/>
      <c r="D153" s="239" t="s">
        <v>172</v>
      </c>
      <c r="E153" s="245" t="s">
        <v>19</v>
      </c>
      <c r="F153" s="246" t="s">
        <v>773</v>
      </c>
      <c r="G153" s="244"/>
      <c r="H153" s="245" t="s">
        <v>19</v>
      </c>
      <c r="I153" s="247"/>
      <c r="J153" s="244"/>
      <c r="K153" s="244"/>
      <c r="L153" s="248"/>
      <c r="M153" s="249"/>
      <c r="N153" s="250"/>
      <c r="O153" s="250"/>
      <c r="P153" s="250"/>
      <c r="Q153" s="250"/>
      <c r="R153" s="250"/>
      <c r="S153" s="250"/>
      <c r="T153" s="25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2" t="s">
        <v>172</v>
      </c>
      <c r="AU153" s="252" t="s">
        <v>80</v>
      </c>
      <c r="AV153" s="13" t="s">
        <v>78</v>
      </c>
      <c r="AW153" s="13" t="s">
        <v>33</v>
      </c>
      <c r="AX153" s="13" t="s">
        <v>71</v>
      </c>
      <c r="AY153" s="252" t="s">
        <v>161</v>
      </c>
    </row>
    <row r="154" s="14" customFormat="1">
      <c r="A154" s="14"/>
      <c r="B154" s="253"/>
      <c r="C154" s="254"/>
      <c r="D154" s="239" t="s">
        <v>172</v>
      </c>
      <c r="E154" s="255" t="s">
        <v>19</v>
      </c>
      <c r="F154" s="256" t="s">
        <v>774</v>
      </c>
      <c r="G154" s="254"/>
      <c r="H154" s="257">
        <v>20.812999999999999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172</v>
      </c>
      <c r="AU154" s="263" t="s">
        <v>80</v>
      </c>
      <c r="AV154" s="14" t="s">
        <v>80</v>
      </c>
      <c r="AW154" s="14" t="s">
        <v>33</v>
      </c>
      <c r="AX154" s="14" t="s">
        <v>78</v>
      </c>
      <c r="AY154" s="263" t="s">
        <v>161</v>
      </c>
    </row>
    <row r="155" s="2" customFormat="1" ht="44.25" customHeight="1">
      <c r="A155" s="38"/>
      <c r="B155" s="39"/>
      <c r="C155" s="226" t="s">
        <v>296</v>
      </c>
      <c r="D155" s="226" t="s">
        <v>163</v>
      </c>
      <c r="E155" s="227" t="s">
        <v>828</v>
      </c>
      <c r="F155" s="228" t="s">
        <v>829</v>
      </c>
      <c r="G155" s="229" t="s">
        <v>511</v>
      </c>
      <c r="H155" s="230">
        <v>37</v>
      </c>
      <c r="I155" s="231"/>
      <c r="J155" s="232">
        <f>ROUND(I155*H155,2)</f>
        <v>0</v>
      </c>
      <c r="K155" s="228" t="s">
        <v>167</v>
      </c>
      <c r="L155" s="44"/>
      <c r="M155" s="233" t="s">
        <v>19</v>
      </c>
      <c r="N155" s="234" t="s">
        <v>42</v>
      </c>
      <c r="O155" s="84"/>
      <c r="P155" s="235">
        <f>O155*H155</f>
        <v>0</v>
      </c>
      <c r="Q155" s="235">
        <v>0</v>
      </c>
      <c r="R155" s="235">
        <f>Q155*H155</f>
        <v>0</v>
      </c>
      <c r="S155" s="235">
        <v>0.082000000000000003</v>
      </c>
      <c r="T155" s="236">
        <f>S155*H155</f>
        <v>3.0340000000000003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168</v>
      </c>
      <c r="AT155" s="237" t="s">
        <v>163</v>
      </c>
      <c r="AU155" s="237" t="s">
        <v>80</v>
      </c>
      <c r="AY155" s="17" t="s">
        <v>161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78</v>
      </c>
      <c r="BK155" s="238">
        <f>ROUND(I155*H155,2)</f>
        <v>0</v>
      </c>
      <c r="BL155" s="17" t="s">
        <v>168</v>
      </c>
      <c r="BM155" s="237" t="s">
        <v>830</v>
      </c>
    </row>
    <row r="156" s="2" customFormat="1">
      <c r="A156" s="38"/>
      <c r="B156" s="39"/>
      <c r="C156" s="40"/>
      <c r="D156" s="239" t="s">
        <v>170</v>
      </c>
      <c r="E156" s="40"/>
      <c r="F156" s="240" t="s">
        <v>770</v>
      </c>
      <c r="G156" s="40"/>
      <c r="H156" s="40"/>
      <c r="I156" s="146"/>
      <c r="J156" s="40"/>
      <c r="K156" s="40"/>
      <c r="L156" s="44"/>
      <c r="M156" s="241"/>
      <c r="N156" s="242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170</v>
      </c>
      <c r="AU156" s="17" t="s">
        <v>80</v>
      </c>
    </row>
    <row r="157" s="13" customFormat="1">
      <c r="A157" s="13"/>
      <c r="B157" s="243"/>
      <c r="C157" s="244"/>
      <c r="D157" s="239" t="s">
        <v>172</v>
      </c>
      <c r="E157" s="245" t="s">
        <v>19</v>
      </c>
      <c r="F157" s="246" t="s">
        <v>773</v>
      </c>
      <c r="G157" s="244"/>
      <c r="H157" s="245" t="s">
        <v>19</v>
      </c>
      <c r="I157" s="247"/>
      <c r="J157" s="244"/>
      <c r="K157" s="244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172</v>
      </c>
      <c r="AU157" s="252" t="s">
        <v>80</v>
      </c>
      <c r="AV157" s="13" t="s">
        <v>78</v>
      </c>
      <c r="AW157" s="13" t="s">
        <v>33</v>
      </c>
      <c r="AX157" s="13" t="s">
        <v>71</v>
      </c>
      <c r="AY157" s="252" t="s">
        <v>161</v>
      </c>
    </row>
    <row r="158" s="14" customFormat="1">
      <c r="A158" s="14"/>
      <c r="B158" s="253"/>
      <c r="C158" s="254"/>
      <c r="D158" s="239" t="s">
        <v>172</v>
      </c>
      <c r="E158" s="255" t="s">
        <v>19</v>
      </c>
      <c r="F158" s="256" t="s">
        <v>790</v>
      </c>
      <c r="G158" s="254"/>
      <c r="H158" s="257">
        <v>37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172</v>
      </c>
      <c r="AU158" s="263" t="s">
        <v>80</v>
      </c>
      <c r="AV158" s="14" t="s">
        <v>80</v>
      </c>
      <c r="AW158" s="14" t="s">
        <v>33</v>
      </c>
      <c r="AX158" s="14" t="s">
        <v>78</v>
      </c>
      <c r="AY158" s="263" t="s">
        <v>161</v>
      </c>
    </row>
    <row r="159" s="2" customFormat="1" ht="44.25" customHeight="1">
      <c r="A159" s="38"/>
      <c r="B159" s="39"/>
      <c r="C159" s="226" t="s">
        <v>7</v>
      </c>
      <c r="D159" s="226" t="s">
        <v>163</v>
      </c>
      <c r="E159" s="227" t="s">
        <v>831</v>
      </c>
      <c r="F159" s="228" t="s">
        <v>832</v>
      </c>
      <c r="G159" s="229" t="s">
        <v>511</v>
      </c>
      <c r="H159" s="230">
        <v>37</v>
      </c>
      <c r="I159" s="231"/>
      <c r="J159" s="232">
        <f>ROUND(I159*H159,2)</f>
        <v>0</v>
      </c>
      <c r="K159" s="228" t="s">
        <v>167</v>
      </c>
      <c r="L159" s="44"/>
      <c r="M159" s="233" t="s">
        <v>19</v>
      </c>
      <c r="N159" s="234" t="s">
        <v>42</v>
      </c>
      <c r="O159" s="84"/>
      <c r="P159" s="235">
        <f>O159*H159</f>
        <v>0</v>
      </c>
      <c r="Q159" s="235">
        <v>0</v>
      </c>
      <c r="R159" s="235">
        <f>Q159*H159</f>
        <v>0</v>
      </c>
      <c r="S159" s="235">
        <v>0.0040000000000000001</v>
      </c>
      <c r="T159" s="236">
        <f>S159*H159</f>
        <v>0.14799999999999999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168</v>
      </c>
      <c r="AT159" s="237" t="s">
        <v>163</v>
      </c>
      <c r="AU159" s="237" t="s">
        <v>80</v>
      </c>
      <c r="AY159" s="17" t="s">
        <v>161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78</v>
      </c>
      <c r="BK159" s="238">
        <f>ROUND(I159*H159,2)</f>
        <v>0</v>
      </c>
      <c r="BL159" s="17" t="s">
        <v>168</v>
      </c>
      <c r="BM159" s="237" t="s">
        <v>833</v>
      </c>
    </row>
    <row r="160" s="2" customFormat="1">
      <c r="A160" s="38"/>
      <c r="B160" s="39"/>
      <c r="C160" s="40"/>
      <c r="D160" s="239" t="s">
        <v>170</v>
      </c>
      <c r="E160" s="40"/>
      <c r="F160" s="240" t="s">
        <v>770</v>
      </c>
      <c r="G160" s="40"/>
      <c r="H160" s="40"/>
      <c r="I160" s="146"/>
      <c r="J160" s="40"/>
      <c r="K160" s="40"/>
      <c r="L160" s="44"/>
      <c r="M160" s="241"/>
      <c r="N160" s="242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170</v>
      </c>
      <c r="AU160" s="17" t="s">
        <v>80</v>
      </c>
    </row>
    <row r="161" s="2" customFormat="1" ht="21.75" customHeight="1">
      <c r="A161" s="38"/>
      <c r="B161" s="39"/>
      <c r="C161" s="226" t="s">
        <v>310</v>
      </c>
      <c r="D161" s="226" t="s">
        <v>163</v>
      </c>
      <c r="E161" s="227" t="s">
        <v>834</v>
      </c>
      <c r="F161" s="228" t="s">
        <v>835</v>
      </c>
      <c r="G161" s="229" t="s">
        <v>166</v>
      </c>
      <c r="H161" s="230">
        <v>82.5</v>
      </c>
      <c r="I161" s="231"/>
      <c r="J161" s="232">
        <f>ROUND(I161*H161,2)</f>
        <v>0</v>
      </c>
      <c r="K161" s="228" t="s">
        <v>167</v>
      </c>
      <c r="L161" s="44"/>
      <c r="M161" s="233" t="s">
        <v>19</v>
      </c>
      <c r="N161" s="234" t="s">
        <v>42</v>
      </c>
      <c r="O161" s="84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168</v>
      </c>
      <c r="AT161" s="237" t="s">
        <v>163</v>
      </c>
      <c r="AU161" s="237" t="s">
        <v>80</v>
      </c>
      <c r="AY161" s="17" t="s">
        <v>161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78</v>
      </c>
      <c r="BK161" s="238">
        <f>ROUND(I161*H161,2)</f>
        <v>0</v>
      </c>
      <c r="BL161" s="17" t="s">
        <v>168</v>
      </c>
      <c r="BM161" s="237" t="s">
        <v>836</v>
      </c>
    </row>
    <row r="162" s="2" customFormat="1">
      <c r="A162" s="38"/>
      <c r="B162" s="39"/>
      <c r="C162" s="40"/>
      <c r="D162" s="239" t="s">
        <v>170</v>
      </c>
      <c r="E162" s="40"/>
      <c r="F162" s="240" t="s">
        <v>770</v>
      </c>
      <c r="G162" s="40"/>
      <c r="H162" s="40"/>
      <c r="I162" s="146"/>
      <c r="J162" s="40"/>
      <c r="K162" s="40"/>
      <c r="L162" s="44"/>
      <c r="M162" s="241"/>
      <c r="N162" s="242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170</v>
      </c>
      <c r="AU162" s="17" t="s">
        <v>80</v>
      </c>
    </row>
    <row r="163" s="13" customFormat="1">
      <c r="A163" s="13"/>
      <c r="B163" s="243"/>
      <c r="C163" s="244"/>
      <c r="D163" s="239" t="s">
        <v>172</v>
      </c>
      <c r="E163" s="245" t="s">
        <v>19</v>
      </c>
      <c r="F163" s="246" t="s">
        <v>837</v>
      </c>
      <c r="G163" s="244"/>
      <c r="H163" s="245" t="s">
        <v>19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172</v>
      </c>
      <c r="AU163" s="252" t="s">
        <v>80</v>
      </c>
      <c r="AV163" s="13" t="s">
        <v>78</v>
      </c>
      <c r="AW163" s="13" t="s">
        <v>33</v>
      </c>
      <c r="AX163" s="13" t="s">
        <v>71</v>
      </c>
      <c r="AY163" s="252" t="s">
        <v>161</v>
      </c>
    </row>
    <row r="164" s="14" customFormat="1">
      <c r="A164" s="14"/>
      <c r="B164" s="253"/>
      <c r="C164" s="254"/>
      <c r="D164" s="239" t="s">
        <v>172</v>
      </c>
      <c r="E164" s="255" t="s">
        <v>19</v>
      </c>
      <c r="F164" s="256" t="s">
        <v>838</v>
      </c>
      <c r="G164" s="254"/>
      <c r="H164" s="257">
        <v>82.5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172</v>
      </c>
      <c r="AU164" s="263" t="s">
        <v>80</v>
      </c>
      <c r="AV164" s="14" t="s">
        <v>80</v>
      </c>
      <c r="AW164" s="14" t="s">
        <v>33</v>
      </c>
      <c r="AX164" s="14" t="s">
        <v>78</v>
      </c>
      <c r="AY164" s="263" t="s">
        <v>161</v>
      </c>
    </row>
    <row r="165" s="12" customFormat="1" ht="22.8" customHeight="1">
      <c r="A165" s="12"/>
      <c r="B165" s="210"/>
      <c r="C165" s="211"/>
      <c r="D165" s="212" t="s">
        <v>70</v>
      </c>
      <c r="E165" s="224" t="s">
        <v>624</v>
      </c>
      <c r="F165" s="224" t="s">
        <v>625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SUM(P166:P172)</f>
        <v>0</v>
      </c>
      <c r="Q165" s="218"/>
      <c r="R165" s="219">
        <f>SUM(R166:R172)</f>
        <v>0</v>
      </c>
      <c r="S165" s="218"/>
      <c r="T165" s="220">
        <f>SUM(T166:T172)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78</v>
      </c>
      <c r="AT165" s="222" t="s">
        <v>70</v>
      </c>
      <c r="AU165" s="222" t="s">
        <v>78</v>
      </c>
      <c r="AY165" s="221" t="s">
        <v>161</v>
      </c>
      <c r="BK165" s="223">
        <f>SUM(BK166:BK172)</f>
        <v>0</v>
      </c>
    </row>
    <row r="166" s="2" customFormat="1" ht="21.75" customHeight="1">
      <c r="A166" s="38"/>
      <c r="B166" s="39"/>
      <c r="C166" s="226" t="s">
        <v>315</v>
      </c>
      <c r="D166" s="226" t="s">
        <v>163</v>
      </c>
      <c r="E166" s="227" t="s">
        <v>627</v>
      </c>
      <c r="F166" s="228" t="s">
        <v>628</v>
      </c>
      <c r="G166" s="229" t="s">
        <v>287</v>
      </c>
      <c r="H166" s="230">
        <v>44.808</v>
      </c>
      <c r="I166" s="231"/>
      <c r="J166" s="232">
        <f>ROUND(I166*H166,2)</f>
        <v>0</v>
      </c>
      <c r="K166" s="228" t="s">
        <v>167</v>
      </c>
      <c r="L166" s="44"/>
      <c r="M166" s="233" t="s">
        <v>19</v>
      </c>
      <c r="N166" s="234" t="s">
        <v>42</v>
      </c>
      <c r="O166" s="84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168</v>
      </c>
      <c r="AT166" s="237" t="s">
        <v>163</v>
      </c>
      <c r="AU166" s="237" t="s">
        <v>80</v>
      </c>
      <c r="AY166" s="17" t="s">
        <v>161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78</v>
      </c>
      <c r="BK166" s="238">
        <f>ROUND(I166*H166,2)</f>
        <v>0</v>
      </c>
      <c r="BL166" s="17" t="s">
        <v>168</v>
      </c>
      <c r="BM166" s="237" t="s">
        <v>839</v>
      </c>
    </row>
    <row r="167" s="2" customFormat="1" ht="33" customHeight="1">
      <c r="A167" s="38"/>
      <c r="B167" s="39"/>
      <c r="C167" s="226" t="s">
        <v>321</v>
      </c>
      <c r="D167" s="226" t="s">
        <v>163</v>
      </c>
      <c r="E167" s="227" t="s">
        <v>840</v>
      </c>
      <c r="F167" s="228" t="s">
        <v>841</v>
      </c>
      <c r="G167" s="229" t="s">
        <v>287</v>
      </c>
      <c r="H167" s="230">
        <v>44.808</v>
      </c>
      <c r="I167" s="231"/>
      <c r="J167" s="232">
        <f>ROUND(I167*H167,2)</f>
        <v>0</v>
      </c>
      <c r="K167" s="228" t="s">
        <v>167</v>
      </c>
      <c r="L167" s="44"/>
      <c r="M167" s="233" t="s">
        <v>19</v>
      </c>
      <c r="N167" s="234" t="s">
        <v>42</v>
      </c>
      <c r="O167" s="84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168</v>
      </c>
      <c r="AT167" s="237" t="s">
        <v>163</v>
      </c>
      <c r="AU167" s="237" t="s">
        <v>80</v>
      </c>
      <c r="AY167" s="17" t="s">
        <v>161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78</v>
      </c>
      <c r="BK167" s="238">
        <f>ROUND(I167*H167,2)</f>
        <v>0</v>
      </c>
      <c r="BL167" s="17" t="s">
        <v>168</v>
      </c>
      <c r="BM167" s="237" t="s">
        <v>842</v>
      </c>
    </row>
    <row r="168" s="2" customFormat="1" ht="33" customHeight="1">
      <c r="A168" s="38"/>
      <c r="B168" s="39"/>
      <c r="C168" s="226" t="s">
        <v>326</v>
      </c>
      <c r="D168" s="226" t="s">
        <v>163</v>
      </c>
      <c r="E168" s="227" t="s">
        <v>843</v>
      </c>
      <c r="F168" s="228" t="s">
        <v>844</v>
      </c>
      <c r="G168" s="229" t="s">
        <v>287</v>
      </c>
      <c r="H168" s="230">
        <v>851.35199999999998</v>
      </c>
      <c r="I168" s="231"/>
      <c r="J168" s="232">
        <f>ROUND(I168*H168,2)</f>
        <v>0</v>
      </c>
      <c r="K168" s="228" t="s">
        <v>167</v>
      </c>
      <c r="L168" s="44"/>
      <c r="M168" s="233" t="s">
        <v>19</v>
      </c>
      <c r="N168" s="234" t="s">
        <v>42</v>
      </c>
      <c r="O168" s="84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168</v>
      </c>
      <c r="AT168" s="237" t="s">
        <v>163</v>
      </c>
      <c r="AU168" s="237" t="s">
        <v>80</v>
      </c>
      <c r="AY168" s="17" t="s">
        <v>161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78</v>
      </c>
      <c r="BK168" s="238">
        <f>ROUND(I168*H168,2)</f>
        <v>0</v>
      </c>
      <c r="BL168" s="17" t="s">
        <v>168</v>
      </c>
      <c r="BM168" s="237" t="s">
        <v>845</v>
      </c>
    </row>
    <row r="169" s="2" customFormat="1">
      <c r="A169" s="38"/>
      <c r="B169" s="39"/>
      <c r="C169" s="40"/>
      <c r="D169" s="239" t="s">
        <v>170</v>
      </c>
      <c r="E169" s="40"/>
      <c r="F169" s="240" t="s">
        <v>846</v>
      </c>
      <c r="G169" s="40"/>
      <c r="H169" s="40"/>
      <c r="I169" s="146"/>
      <c r="J169" s="40"/>
      <c r="K169" s="40"/>
      <c r="L169" s="44"/>
      <c r="M169" s="241"/>
      <c r="N169" s="242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170</v>
      </c>
      <c r="AU169" s="17" t="s">
        <v>80</v>
      </c>
    </row>
    <row r="170" s="14" customFormat="1">
      <c r="A170" s="14"/>
      <c r="B170" s="253"/>
      <c r="C170" s="254"/>
      <c r="D170" s="239" t="s">
        <v>172</v>
      </c>
      <c r="E170" s="254"/>
      <c r="F170" s="256" t="s">
        <v>847</v>
      </c>
      <c r="G170" s="254"/>
      <c r="H170" s="257">
        <v>851.35199999999998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172</v>
      </c>
      <c r="AU170" s="263" t="s">
        <v>80</v>
      </c>
      <c r="AV170" s="14" t="s">
        <v>80</v>
      </c>
      <c r="AW170" s="14" t="s">
        <v>4</v>
      </c>
      <c r="AX170" s="14" t="s">
        <v>78</v>
      </c>
      <c r="AY170" s="263" t="s">
        <v>161</v>
      </c>
    </row>
    <row r="171" s="2" customFormat="1" ht="33" customHeight="1">
      <c r="A171" s="38"/>
      <c r="B171" s="39"/>
      <c r="C171" s="226" t="s">
        <v>331</v>
      </c>
      <c r="D171" s="226" t="s">
        <v>163</v>
      </c>
      <c r="E171" s="227" t="s">
        <v>644</v>
      </c>
      <c r="F171" s="228" t="s">
        <v>645</v>
      </c>
      <c r="G171" s="229" t="s">
        <v>287</v>
      </c>
      <c r="H171" s="230">
        <v>2</v>
      </c>
      <c r="I171" s="231"/>
      <c r="J171" s="232">
        <f>ROUND(I171*H171,2)</f>
        <v>0</v>
      </c>
      <c r="K171" s="228" t="s">
        <v>167</v>
      </c>
      <c r="L171" s="44"/>
      <c r="M171" s="233" t="s">
        <v>19</v>
      </c>
      <c r="N171" s="234" t="s">
        <v>42</v>
      </c>
      <c r="O171" s="84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168</v>
      </c>
      <c r="AT171" s="237" t="s">
        <v>163</v>
      </c>
      <c r="AU171" s="237" t="s">
        <v>80</v>
      </c>
      <c r="AY171" s="17" t="s">
        <v>161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78</v>
      </c>
      <c r="BK171" s="238">
        <f>ROUND(I171*H171,2)</f>
        <v>0</v>
      </c>
      <c r="BL171" s="17" t="s">
        <v>168</v>
      </c>
      <c r="BM171" s="237" t="s">
        <v>848</v>
      </c>
    </row>
    <row r="172" s="2" customFormat="1" ht="33" customHeight="1">
      <c r="A172" s="38"/>
      <c r="B172" s="39"/>
      <c r="C172" s="226" t="s">
        <v>337</v>
      </c>
      <c r="D172" s="226" t="s">
        <v>163</v>
      </c>
      <c r="E172" s="227" t="s">
        <v>849</v>
      </c>
      <c r="F172" s="228" t="s">
        <v>641</v>
      </c>
      <c r="G172" s="229" t="s">
        <v>287</v>
      </c>
      <c r="H172" s="230">
        <v>15.016</v>
      </c>
      <c r="I172" s="231"/>
      <c r="J172" s="232">
        <f>ROUND(I172*H172,2)</f>
        <v>0</v>
      </c>
      <c r="K172" s="228" t="s">
        <v>167</v>
      </c>
      <c r="L172" s="44"/>
      <c r="M172" s="233" t="s">
        <v>19</v>
      </c>
      <c r="N172" s="234" t="s">
        <v>42</v>
      </c>
      <c r="O172" s="84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168</v>
      </c>
      <c r="AT172" s="237" t="s">
        <v>163</v>
      </c>
      <c r="AU172" s="237" t="s">
        <v>80</v>
      </c>
      <c r="AY172" s="17" t="s">
        <v>161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78</v>
      </c>
      <c r="BK172" s="238">
        <f>ROUND(I172*H172,2)</f>
        <v>0</v>
      </c>
      <c r="BL172" s="17" t="s">
        <v>168</v>
      </c>
      <c r="BM172" s="237" t="s">
        <v>850</v>
      </c>
    </row>
    <row r="173" s="12" customFormat="1" ht="22.8" customHeight="1">
      <c r="A173" s="12"/>
      <c r="B173" s="210"/>
      <c r="C173" s="211"/>
      <c r="D173" s="212" t="s">
        <v>70</v>
      </c>
      <c r="E173" s="224" t="s">
        <v>654</v>
      </c>
      <c r="F173" s="224" t="s">
        <v>655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SUM(P174:P175)</f>
        <v>0</v>
      </c>
      <c r="Q173" s="218"/>
      <c r="R173" s="219">
        <f>SUM(R174:R175)</f>
        <v>0</v>
      </c>
      <c r="S173" s="218"/>
      <c r="T173" s="220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78</v>
      </c>
      <c r="AT173" s="222" t="s">
        <v>70</v>
      </c>
      <c r="AU173" s="222" t="s">
        <v>78</v>
      </c>
      <c r="AY173" s="221" t="s">
        <v>161</v>
      </c>
      <c r="BK173" s="223">
        <f>SUM(BK174:BK175)</f>
        <v>0</v>
      </c>
    </row>
    <row r="174" s="2" customFormat="1" ht="33" customHeight="1">
      <c r="A174" s="38"/>
      <c r="B174" s="39"/>
      <c r="C174" s="226" t="s">
        <v>342</v>
      </c>
      <c r="D174" s="226" t="s">
        <v>163</v>
      </c>
      <c r="E174" s="227" t="s">
        <v>657</v>
      </c>
      <c r="F174" s="228" t="s">
        <v>658</v>
      </c>
      <c r="G174" s="229" t="s">
        <v>287</v>
      </c>
      <c r="H174" s="230">
        <v>181.096</v>
      </c>
      <c r="I174" s="231"/>
      <c r="J174" s="232">
        <f>ROUND(I174*H174,2)</f>
        <v>0</v>
      </c>
      <c r="K174" s="228" t="s">
        <v>167</v>
      </c>
      <c r="L174" s="44"/>
      <c r="M174" s="233" t="s">
        <v>19</v>
      </c>
      <c r="N174" s="234" t="s">
        <v>42</v>
      </c>
      <c r="O174" s="84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168</v>
      </c>
      <c r="AT174" s="237" t="s">
        <v>163</v>
      </c>
      <c r="AU174" s="237" t="s">
        <v>80</v>
      </c>
      <c r="AY174" s="17" t="s">
        <v>161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78</v>
      </c>
      <c r="BK174" s="238">
        <f>ROUND(I174*H174,2)</f>
        <v>0</v>
      </c>
      <c r="BL174" s="17" t="s">
        <v>168</v>
      </c>
      <c r="BM174" s="237" t="s">
        <v>851</v>
      </c>
    </row>
    <row r="175" s="2" customFormat="1" ht="33" customHeight="1">
      <c r="A175" s="38"/>
      <c r="B175" s="39"/>
      <c r="C175" s="226" t="s">
        <v>346</v>
      </c>
      <c r="D175" s="226" t="s">
        <v>163</v>
      </c>
      <c r="E175" s="227" t="s">
        <v>661</v>
      </c>
      <c r="F175" s="228" t="s">
        <v>662</v>
      </c>
      <c r="G175" s="229" t="s">
        <v>287</v>
      </c>
      <c r="H175" s="230">
        <v>181.096</v>
      </c>
      <c r="I175" s="231"/>
      <c r="J175" s="232">
        <f>ROUND(I175*H175,2)</f>
        <v>0</v>
      </c>
      <c r="K175" s="228" t="s">
        <v>167</v>
      </c>
      <c r="L175" s="44"/>
      <c r="M175" s="285" t="s">
        <v>19</v>
      </c>
      <c r="N175" s="286" t="s">
        <v>42</v>
      </c>
      <c r="O175" s="287"/>
      <c r="P175" s="288">
        <f>O175*H175</f>
        <v>0</v>
      </c>
      <c r="Q175" s="288">
        <v>0</v>
      </c>
      <c r="R175" s="288">
        <f>Q175*H175</f>
        <v>0</v>
      </c>
      <c r="S175" s="288">
        <v>0</v>
      </c>
      <c r="T175" s="28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168</v>
      </c>
      <c r="AT175" s="237" t="s">
        <v>163</v>
      </c>
      <c r="AU175" s="237" t="s">
        <v>80</v>
      </c>
      <c r="AY175" s="17" t="s">
        <v>161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78</v>
      </c>
      <c r="BK175" s="238">
        <f>ROUND(I175*H175,2)</f>
        <v>0</v>
      </c>
      <c r="BL175" s="17" t="s">
        <v>168</v>
      </c>
      <c r="BM175" s="237" t="s">
        <v>852</v>
      </c>
    </row>
    <row r="176" s="2" customFormat="1" ht="6.96" customHeight="1">
      <c r="A176" s="38"/>
      <c r="B176" s="59"/>
      <c r="C176" s="60"/>
      <c r="D176" s="60"/>
      <c r="E176" s="60"/>
      <c r="F176" s="60"/>
      <c r="G176" s="60"/>
      <c r="H176" s="60"/>
      <c r="I176" s="175"/>
      <c r="J176" s="60"/>
      <c r="K176" s="60"/>
      <c r="L176" s="44"/>
      <c r="M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</row>
  </sheetData>
  <sheetProtection sheet="1" autoFilter="0" formatColumns="0" formatRows="0" objects="1" scenarios="1" spinCount="100000" saltValue="CyCEWeZj/bJwixZjeYtUnjT0hpgXibm6dD2uGx8d70s4xyDfzQ0dfp7Ox2Weo5fBY66Eb2YGLVo3vWuXpcUgpg==" hashValue="p3vShndOyIotzxuveIK+3GsnIXKm/dpBmJeqLLfoShsUToZSoDx8IAdQp8b15EE0t+t6dCt3IFm8OSLCbinZ7g==" algorithmName="SHA-512" password="CC35"/>
  <autoFilter ref="C90:K17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80</v>
      </c>
    </row>
    <row r="4" hidden="1" s="1" customFormat="1" ht="24.96" customHeight="1">
      <c r="B4" s="20"/>
      <c r="D4" s="142" t="s">
        <v>124</v>
      </c>
      <c r="I4" s="138"/>
      <c r="L4" s="20"/>
      <c r="M4" s="143" t="s">
        <v>10</v>
      </c>
      <c r="AT4" s="17" t="s">
        <v>4</v>
      </c>
    </row>
    <row r="5" hidden="1" s="1" customFormat="1" ht="6.96" customHeight="1">
      <c r="B5" s="20"/>
      <c r="I5" s="138"/>
      <c r="L5" s="20"/>
    </row>
    <row r="6" hidden="1" s="1" customFormat="1" ht="12" customHeight="1">
      <c r="B6" s="20"/>
      <c r="D6" s="144" t="s">
        <v>16</v>
      </c>
      <c r="I6" s="138"/>
      <c r="L6" s="20"/>
    </row>
    <row r="7" hidden="1" s="1" customFormat="1" ht="16.5" customHeight="1">
      <c r="B7" s="20"/>
      <c r="E7" s="145" t="str">
        <f>'Rekapitulace stavby'!K6</f>
        <v>Revitalizace ulice Nádražní</v>
      </c>
      <c r="F7" s="144"/>
      <c r="G7" s="144"/>
      <c r="H7" s="144"/>
      <c r="I7" s="138"/>
      <c r="L7" s="20"/>
    </row>
    <row r="8" hidden="1" s="1" customFormat="1" ht="12" customHeight="1">
      <c r="B8" s="20"/>
      <c r="D8" s="144" t="s">
        <v>125</v>
      </c>
      <c r="I8" s="138"/>
      <c r="L8" s="20"/>
    </row>
    <row r="9" hidden="1" s="2" customFormat="1" ht="16.5" customHeight="1">
      <c r="A9" s="38"/>
      <c r="B9" s="44"/>
      <c r="C9" s="38"/>
      <c r="D9" s="38"/>
      <c r="E9" s="145" t="s">
        <v>126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4" t="s">
        <v>127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8" t="s">
        <v>853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6. 1. 2020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28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4" t="s">
        <v>29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28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4" t="s">
        <v>31</v>
      </c>
      <c r="E22" s="38"/>
      <c r="F22" s="38"/>
      <c r="G22" s="38"/>
      <c r="H22" s="38"/>
      <c r="I22" s="149" t="s">
        <v>26</v>
      </c>
      <c r="J22" s="133" t="s">
        <v>19</v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9" t="s">
        <v>28</v>
      </c>
      <c r="J23" s="133" t="s">
        <v>19</v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4" t="s">
        <v>34</v>
      </c>
      <c r="E25" s="38"/>
      <c r="F25" s="38"/>
      <c r="G25" s="38"/>
      <c r="H25" s="38"/>
      <c r="I25" s="149" t="s">
        <v>26</v>
      </c>
      <c r="J25" s="133" t="s">
        <v>19</v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854</v>
      </c>
      <c r="F26" s="38"/>
      <c r="G26" s="38"/>
      <c r="H26" s="38"/>
      <c r="I26" s="149" t="s">
        <v>28</v>
      </c>
      <c r="J26" s="133" t="s">
        <v>19</v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4" t="s">
        <v>35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83.25" customHeight="1">
      <c r="A29" s="151"/>
      <c r="B29" s="152"/>
      <c r="C29" s="151"/>
      <c r="D29" s="151"/>
      <c r="E29" s="153" t="s">
        <v>36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8" t="s">
        <v>37</v>
      </c>
      <c r="E32" s="38"/>
      <c r="F32" s="38"/>
      <c r="G32" s="38"/>
      <c r="H32" s="38"/>
      <c r="I32" s="146"/>
      <c r="J32" s="159">
        <f>ROUND(J94,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0" t="s">
        <v>39</v>
      </c>
      <c r="G34" s="38"/>
      <c r="H34" s="38"/>
      <c r="I34" s="161" t="s">
        <v>38</v>
      </c>
      <c r="J34" s="160" t="s">
        <v>40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41</v>
      </c>
      <c r="E35" s="144" t="s">
        <v>42</v>
      </c>
      <c r="F35" s="163">
        <f>ROUND((SUM(BE94:BE123)),  2)</f>
        <v>0</v>
      </c>
      <c r="G35" s="38"/>
      <c r="H35" s="38"/>
      <c r="I35" s="164">
        <v>0.20999999999999999</v>
      </c>
      <c r="J35" s="163">
        <f>ROUND(((SUM(BE94:BE123))*I35),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43</v>
      </c>
      <c r="F36" s="163">
        <f>ROUND((SUM(BF94:BF123)),  2)</f>
        <v>0</v>
      </c>
      <c r="G36" s="38"/>
      <c r="H36" s="38"/>
      <c r="I36" s="164">
        <v>0.14999999999999999</v>
      </c>
      <c r="J36" s="163">
        <f>ROUND(((SUM(BF94:BF123))*I36),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44</v>
      </c>
      <c r="F37" s="163">
        <f>ROUND((SUM(BG94:BG123)),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45</v>
      </c>
      <c r="F38" s="163">
        <f>ROUND((SUM(BH94:BH123)),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46</v>
      </c>
      <c r="F39" s="163">
        <f>ROUND((SUM(BI94:BI123)),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Revitalizace ulice Nádražní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125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126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127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 xml:space="preserve">SO 101.4.1 - Architektonický prvek  č.1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ul. Nádražní</v>
      </c>
      <c r="G56" s="40"/>
      <c r="H56" s="40"/>
      <c r="I56" s="149" t="s">
        <v>23</v>
      </c>
      <c r="J56" s="72" t="str">
        <f>IF(J14="","",J14)</f>
        <v>6. 1. 2020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31</v>
      </c>
      <c r="J58" s="36" t="str">
        <f>E23</f>
        <v>BENEPRO, a.s.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149" t="s">
        <v>34</v>
      </c>
      <c r="J59" s="36" t="str">
        <f>E26</f>
        <v>Martin Pniok - BMCH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130</v>
      </c>
      <c r="D61" s="181"/>
      <c r="E61" s="181"/>
      <c r="F61" s="181"/>
      <c r="G61" s="181"/>
      <c r="H61" s="181"/>
      <c r="I61" s="182"/>
      <c r="J61" s="183" t="s">
        <v>131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69</v>
      </c>
      <c r="D63" s="40"/>
      <c r="E63" s="40"/>
      <c r="F63" s="40"/>
      <c r="G63" s="40"/>
      <c r="H63" s="40"/>
      <c r="I63" s="146"/>
      <c r="J63" s="102">
        <f>J94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85"/>
      <c r="C64" s="186"/>
      <c r="D64" s="187" t="s">
        <v>133</v>
      </c>
      <c r="E64" s="188"/>
      <c r="F64" s="188"/>
      <c r="G64" s="188"/>
      <c r="H64" s="188"/>
      <c r="I64" s="189"/>
      <c r="J64" s="190">
        <f>J95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2"/>
      <c r="C65" s="125"/>
      <c r="D65" s="193" t="s">
        <v>134</v>
      </c>
      <c r="E65" s="194"/>
      <c r="F65" s="194"/>
      <c r="G65" s="194"/>
      <c r="H65" s="194"/>
      <c r="I65" s="195"/>
      <c r="J65" s="196">
        <f>J96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2"/>
      <c r="C66" s="125"/>
      <c r="D66" s="193" t="s">
        <v>136</v>
      </c>
      <c r="E66" s="194"/>
      <c r="F66" s="194"/>
      <c r="G66" s="194"/>
      <c r="H66" s="194"/>
      <c r="I66" s="195"/>
      <c r="J66" s="196">
        <f>J98</f>
        <v>0</v>
      </c>
      <c r="K66" s="125"/>
      <c r="L66" s="19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2"/>
      <c r="C67" s="125"/>
      <c r="D67" s="193" t="s">
        <v>855</v>
      </c>
      <c r="E67" s="194"/>
      <c r="F67" s="194"/>
      <c r="G67" s="194"/>
      <c r="H67" s="194"/>
      <c r="I67" s="195"/>
      <c r="J67" s="196">
        <f>J100</f>
        <v>0</v>
      </c>
      <c r="K67" s="125"/>
      <c r="L67" s="19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2"/>
      <c r="C68" s="125"/>
      <c r="D68" s="193" t="s">
        <v>137</v>
      </c>
      <c r="E68" s="194"/>
      <c r="F68" s="194"/>
      <c r="G68" s="194"/>
      <c r="H68" s="194"/>
      <c r="I68" s="195"/>
      <c r="J68" s="196">
        <f>J108</f>
        <v>0</v>
      </c>
      <c r="K68" s="125"/>
      <c r="L68" s="19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2"/>
      <c r="C69" s="125"/>
      <c r="D69" s="193" t="s">
        <v>138</v>
      </c>
      <c r="E69" s="194"/>
      <c r="F69" s="194"/>
      <c r="G69" s="194"/>
      <c r="H69" s="194"/>
      <c r="I69" s="195"/>
      <c r="J69" s="196">
        <f>J112</f>
        <v>0</v>
      </c>
      <c r="K69" s="125"/>
      <c r="L69" s="19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2"/>
      <c r="C70" s="125"/>
      <c r="D70" s="193" t="s">
        <v>139</v>
      </c>
      <c r="E70" s="194"/>
      <c r="F70" s="194"/>
      <c r="G70" s="194"/>
      <c r="H70" s="194"/>
      <c r="I70" s="195"/>
      <c r="J70" s="196">
        <f>J117</f>
        <v>0</v>
      </c>
      <c r="K70" s="125"/>
      <c r="L70" s="19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85"/>
      <c r="C71" s="186"/>
      <c r="D71" s="187" t="s">
        <v>140</v>
      </c>
      <c r="E71" s="188"/>
      <c r="F71" s="188"/>
      <c r="G71" s="188"/>
      <c r="H71" s="188"/>
      <c r="I71" s="189"/>
      <c r="J71" s="190">
        <f>J119</f>
        <v>0</v>
      </c>
      <c r="K71" s="186"/>
      <c r="L71" s="19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92"/>
      <c r="C72" s="125"/>
      <c r="D72" s="193" t="s">
        <v>143</v>
      </c>
      <c r="E72" s="194"/>
      <c r="F72" s="194"/>
      <c r="G72" s="194"/>
      <c r="H72" s="194"/>
      <c r="I72" s="195"/>
      <c r="J72" s="196">
        <f>J120</f>
        <v>0</v>
      </c>
      <c r="K72" s="125"/>
      <c r="L72" s="19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175"/>
      <c r="J74" s="60"/>
      <c r="K74" s="6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178"/>
      <c r="J78" s="62"/>
      <c r="K78" s="62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146</v>
      </c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79" t="str">
        <f>E7</f>
        <v>Revitalizace ulice Nádražní</v>
      </c>
      <c r="F82" s="32"/>
      <c r="G82" s="32"/>
      <c r="H82" s="32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" customFormat="1" ht="12" customHeight="1">
      <c r="B83" s="21"/>
      <c r="C83" s="32" t="s">
        <v>125</v>
      </c>
      <c r="D83" s="22"/>
      <c r="E83" s="22"/>
      <c r="F83" s="22"/>
      <c r="G83" s="22"/>
      <c r="H83" s="22"/>
      <c r="I83" s="138"/>
      <c r="J83" s="22"/>
      <c r="K83" s="22"/>
      <c r="L83" s="20"/>
    </row>
    <row r="84" s="2" customFormat="1" ht="16.5" customHeight="1">
      <c r="A84" s="38"/>
      <c r="B84" s="39"/>
      <c r="C84" s="40"/>
      <c r="D84" s="40"/>
      <c r="E84" s="179" t="s">
        <v>126</v>
      </c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127</v>
      </c>
      <c r="D85" s="40"/>
      <c r="E85" s="40"/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69" t="str">
        <f>E11</f>
        <v xml:space="preserve">SO 101.4.1 - Architektonický prvek  č.1</v>
      </c>
      <c r="F86" s="40"/>
      <c r="G86" s="40"/>
      <c r="H86" s="40"/>
      <c r="I86" s="146"/>
      <c r="J86" s="40"/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146"/>
      <c r="J87" s="40"/>
      <c r="K87" s="40"/>
      <c r="L87" s="14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40"/>
      <c r="E88" s="40"/>
      <c r="F88" s="27" t="str">
        <f>F14</f>
        <v>ul. Nádražní</v>
      </c>
      <c r="G88" s="40"/>
      <c r="H88" s="40"/>
      <c r="I88" s="149" t="s">
        <v>23</v>
      </c>
      <c r="J88" s="72" t="str">
        <f>IF(J14="","",J14)</f>
        <v>6. 1. 2020</v>
      </c>
      <c r="K88" s="40"/>
      <c r="L88" s="14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46"/>
      <c r="J89" s="40"/>
      <c r="K89" s="40"/>
      <c r="L89" s="14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25</v>
      </c>
      <c r="D90" s="40"/>
      <c r="E90" s="40"/>
      <c r="F90" s="27" t="str">
        <f>E17</f>
        <v xml:space="preserve"> </v>
      </c>
      <c r="G90" s="40"/>
      <c r="H90" s="40"/>
      <c r="I90" s="149" t="s">
        <v>31</v>
      </c>
      <c r="J90" s="36" t="str">
        <f>E23</f>
        <v>BENEPRO, a.s.</v>
      </c>
      <c r="K90" s="40"/>
      <c r="L90" s="14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29</v>
      </c>
      <c r="D91" s="40"/>
      <c r="E91" s="40"/>
      <c r="F91" s="27" t="str">
        <f>IF(E20="","",E20)</f>
        <v>Vyplň údaj</v>
      </c>
      <c r="G91" s="40"/>
      <c r="H91" s="40"/>
      <c r="I91" s="149" t="s">
        <v>34</v>
      </c>
      <c r="J91" s="36" t="str">
        <f>E26</f>
        <v>Martin Pniok - BMCH</v>
      </c>
      <c r="K91" s="40"/>
      <c r="L91" s="14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146"/>
      <c r="J92" s="40"/>
      <c r="K92" s="40"/>
      <c r="L92" s="147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98"/>
      <c r="B93" s="199"/>
      <c r="C93" s="200" t="s">
        <v>147</v>
      </c>
      <c r="D93" s="201" t="s">
        <v>56</v>
      </c>
      <c r="E93" s="201" t="s">
        <v>52</v>
      </c>
      <c r="F93" s="201" t="s">
        <v>53</v>
      </c>
      <c r="G93" s="201" t="s">
        <v>148</v>
      </c>
      <c r="H93" s="201" t="s">
        <v>149</v>
      </c>
      <c r="I93" s="202" t="s">
        <v>150</v>
      </c>
      <c r="J93" s="201" t="s">
        <v>131</v>
      </c>
      <c r="K93" s="203" t="s">
        <v>151</v>
      </c>
      <c r="L93" s="204"/>
      <c r="M93" s="92" t="s">
        <v>19</v>
      </c>
      <c r="N93" s="93" t="s">
        <v>41</v>
      </c>
      <c r="O93" s="93" t="s">
        <v>152</v>
      </c>
      <c r="P93" s="93" t="s">
        <v>153</v>
      </c>
      <c r="Q93" s="93" t="s">
        <v>154</v>
      </c>
      <c r="R93" s="93" t="s">
        <v>155</v>
      </c>
      <c r="S93" s="93" t="s">
        <v>156</v>
      </c>
      <c r="T93" s="94" t="s">
        <v>157</v>
      </c>
      <c r="U93" s="198"/>
      <c r="V93" s="198"/>
      <c r="W93" s="198"/>
      <c r="X93" s="198"/>
      <c r="Y93" s="198"/>
      <c r="Z93" s="198"/>
      <c r="AA93" s="198"/>
      <c r="AB93" s="198"/>
      <c r="AC93" s="198"/>
      <c r="AD93" s="198"/>
      <c r="AE93" s="198"/>
    </row>
    <row r="94" s="2" customFormat="1" ht="22.8" customHeight="1">
      <c r="A94" s="38"/>
      <c r="B94" s="39"/>
      <c r="C94" s="99" t="s">
        <v>158</v>
      </c>
      <c r="D94" s="40"/>
      <c r="E94" s="40"/>
      <c r="F94" s="40"/>
      <c r="G94" s="40"/>
      <c r="H94" s="40"/>
      <c r="I94" s="146"/>
      <c r="J94" s="205">
        <f>BK94</f>
        <v>0</v>
      </c>
      <c r="K94" s="40"/>
      <c r="L94" s="44"/>
      <c r="M94" s="95"/>
      <c r="N94" s="206"/>
      <c r="O94" s="96"/>
      <c r="P94" s="207">
        <f>P95+P119</f>
        <v>0</v>
      </c>
      <c r="Q94" s="96"/>
      <c r="R94" s="207">
        <f>R95+R119</f>
        <v>0</v>
      </c>
      <c r="S94" s="96"/>
      <c r="T94" s="208">
        <f>T95+T119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70</v>
      </c>
      <c r="AU94" s="17" t="s">
        <v>132</v>
      </c>
      <c r="BK94" s="209">
        <f>BK95+BK119</f>
        <v>0</v>
      </c>
    </row>
    <row r="95" s="12" customFormat="1" ht="25.92" customHeight="1">
      <c r="A95" s="12"/>
      <c r="B95" s="210"/>
      <c r="C95" s="211"/>
      <c r="D95" s="212" t="s">
        <v>70</v>
      </c>
      <c r="E95" s="213" t="s">
        <v>159</v>
      </c>
      <c r="F95" s="213" t="s">
        <v>160</v>
      </c>
      <c r="G95" s="211"/>
      <c r="H95" s="211"/>
      <c r="I95" s="214"/>
      <c r="J95" s="215">
        <f>BK95</f>
        <v>0</v>
      </c>
      <c r="K95" s="211"/>
      <c r="L95" s="216"/>
      <c r="M95" s="217"/>
      <c r="N95" s="218"/>
      <c r="O95" s="218"/>
      <c r="P95" s="219">
        <f>P96+P98+P100+P108+P112+P117</f>
        <v>0</v>
      </c>
      <c r="Q95" s="218"/>
      <c r="R95" s="219">
        <f>R96+R98+R100+R108+R112+R117</f>
        <v>0</v>
      </c>
      <c r="S95" s="218"/>
      <c r="T95" s="220">
        <f>T96+T98+T100+T108+T112+T117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21" t="s">
        <v>78</v>
      </c>
      <c r="AT95" s="222" t="s">
        <v>70</v>
      </c>
      <c r="AU95" s="222" t="s">
        <v>71</v>
      </c>
      <c r="AY95" s="221" t="s">
        <v>161</v>
      </c>
      <c r="BK95" s="223">
        <f>BK96+BK98+BK100+BK108+BK112+BK117</f>
        <v>0</v>
      </c>
    </row>
    <row r="96" s="12" customFormat="1" ht="22.8" customHeight="1">
      <c r="A96" s="12"/>
      <c r="B96" s="210"/>
      <c r="C96" s="211"/>
      <c r="D96" s="212" t="s">
        <v>70</v>
      </c>
      <c r="E96" s="224" t="s">
        <v>78</v>
      </c>
      <c r="F96" s="224" t="s">
        <v>162</v>
      </c>
      <c r="G96" s="211"/>
      <c r="H96" s="211"/>
      <c r="I96" s="214"/>
      <c r="J96" s="225">
        <f>BK96</f>
        <v>0</v>
      </c>
      <c r="K96" s="211"/>
      <c r="L96" s="216"/>
      <c r="M96" s="217"/>
      <c r="N96" s="218"/>
      <c r="O96" s="218"/>
      <c r="P96" s="219">
        <f>P97</f>
        <v>0</v>
      </c>
      <c r="Q96" s="218"/>
      <c r="R96" s="219">
        <f>R97</f>
        <v>0</v>
      </c>
      <c r="S96" s="218"/>
      <c r="T96" s="220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21" t="s">
        <v>78</v>
      </c>
      <c r="AT96" s="222" t="s">
        <v>70</v>
      </c>
      <c r="AU96" s="222" t="s">
        <v>78</v>
      </c>
      <c r="AY96" s="221" t="s">
        <v>161</v>
      </c>
      <c r="BK96" s="223">
        <f>BK97</f>
        <v>0</v>
      </c>
    </row>
    <row r="97" s="2" customFormat="1" ht="21.75" customHeight="1">
      <c r="A97" s="38"/>
      <c r="B97" s="39"/>
      <c r="C97" s="226" t="s">
        <v>78</v>
      </c>
      <c r="D97" s="226" t="s">
        <v>163</v>
      </c>
      <c r="E97" s="227" t="s">
        <v>856</v>
      </c>
      <c r="F97" s="228" t="s">
        <v>857</v>
      </c>
      <c r="G97" s="229" t="s">
        <v>166</v>
      </c>
      <c r="H97" s="230">
        <v>48</v>
      </c>
      <c r="I97" s="231"/>
      <c r="J97" s="232">
        <f>ROUND(I97*H97,2)</f>
        <v>0</v>
      </c>
      <c r="K97" s="228" t="s">
        <v>19</v>
      </c>
      <c r="L97" s="44"/>
      <c r="M97" s="233" t="s">
        <v>19</v>
      </c>
      <c r="N97" s="234" t="s">
        <v>42</v>
      </c>
      <c r="O97" s="84"/>
      <c r="P97" s="235">
        <f>O97*H97</f>
        <v>0</v>
      </c>
      <c r="Q97" s="235">
        <v>0</v>
      </c>
      <c r="R97" s="235">
        <f>Q97*H97</f>
        <v>0</v>
      </c>
      <c r="S97" s="235">
        <v>0</v>
      </c>
      <c r="T97" s="23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7" t="s">
        <v>168</v>
      </c>
      <c r="AT97" s="237" t="s">
        <v>163</v>
      </c>
      <c r="AU97" s="237" t="s">
        <v>80</v>
      </c>
      <c r="AY97" s="17" t="s">
        <v>161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17" t="s">
        <v>78</v>
      </c>
      <c r="BK97" s="238">
        <f>ROUND(I97*H97,2)</f>
        <v>0</v>
      </c>
      <c r="BL97" s="17" t="s">
        <v>168</v>
      </c>
      <c r="BM97" s="237" t="s">
        <v>80</v>
      </c>
    </row>
    <row r="98" s="12" customFormat="1" ht="22.8" customHeight="1">
      <c r="A98" s="12"/>
      <c r="B98" s="210"/>
      <c r="C98" s="211"/>
      <c r="D98" s="212" t="s">
        <v>70</v>
      </c>
      <c r="E98" s="224" t="s">
        <v>194</v>
      </c>
      <c r="F98" s="224" t="s">
        <v>361</v>
      </c>
      <c r="G98" s="211"/>
      <c r="H98" s="211"/>
      <c r="I98" s="214"/>
      <c r="J98" s="225">
        <f>BK98</f>
        <v>0</v>
      </c>
      <c r="K98" s="211"/>
      <c r="L98" s="216"/>
      <c r="M98" s="217"/>
      <c r="N98" s="218"/>
      <c r="O98" s="218"/>
      <c r="P98" s="219">
        <f>P99</f>
        <v>0</v>
      </c>
      <c r="Q98" s="218"/>
      <c r="R98" s="219">
        <f>R99</f>
        <v>0</v>
      </c>
      <c r="S98" s="218"/>
      <c r="T98" s="220">
        <f>T99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21" t="s">
        <v>78</v>
      </c>
      <c r="AT98" s="222" t="s">
        <v>70</v>
      </c>
      <c r="AU98" s="222" t="s">
        <v>78</v>
      </c>
      <c r="AY98" s="221" t="s">
        <v>161</v>
      </c>
      <c r="BK98" s="223">
        <f>BK99</f>
        <v>0</v>
      </c>
    </row>
    <row r="99" s="2" customFormat="1" ht="21.75" customHeight="1">
      <c r="A99" s="38"/>
      <c r="B99" s="39"/>
      <c r="C99" s="226" t="s">
        <v>80</v>
      </c>
      <c r="D99" s="226" t="s">
        <v>163</v>
      </c>
      <c r="E99" s="227" t="s">
        <v>858</v>
      </c>
      <c r="F99" s="228" t="s">
        <v>859</v>
      </c>
      <c r="G99" s="229" t="s">
        <v>166</v>
      </c>
      <c r="H99" s="230">
        <v>32</v>
      </c>
      <c r="I99" s="231"/>
      <c r="J99" s="232">
        <f>ROUND(I99*H99,2)</f>
        <v>0</v>
      </c>
      <c r="K99" s="228" t="s">
        <v>19</v>
      </c>
      <c r="L99" s="44"/>
      <c r="M99" s="233" t="s">
        <v>19</v>
      </c>
      <c r="N99" s="234" t="s">
        <v>42</v>
      </c>
      <c r="O99" s="84"/>
      <c r="P99" s="235">
        <f>O99*H99</f>
        <v>0</v>
      </c>
      <c r="Q99" s="235">
        <v>0</v>
      </c>
      <c r="R99" s="235">
        <f>Q99*H99</f>
        <v>0</v>
      </c>
      <c r="S99" s="235">
        <v>0</v>
      </c>
      <c r="T99" s="23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7" t="s">
        <v>168</v>
      </c>
      <c r="AT99" s="237" t="s">
        <v>163</v>
      </c>
      <c r="AU99" s="237" t="s">
        <v>80</v>
      </c>
      <c r="AY99" s="17" t="s">
        <v>161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17" t="s">
        <v>78</v>
      </c>
      <c r="BK99" s="238">
        <f>ROUND(I99*H99,2)</f>
        <v>0</v>
      </c>
      <c r="BL99" s="17" t="s">
        <v>168</v>
      </c>
      <c r="BM99" s="237" t="s">
        <v>168</v>
      </c>
    </row>
    <row r="100" s="12" customFormat="1" ht="22.8" customHeight="1">
      <c r="A100" s="12"/>
      <c r="B100" s="210"/>
      <c r="C100" s="211"/>
      <c r="D100" s="212" t="s">
        <v>70</v>
      </c>
      <c r="E100" s="224" t="s">
        <v>198</v>
      </c>
      <c r="F100" s="224" t="s">
        <v>860</v>
      </c>
      <c r="G100" s="211"/>
      <c r="H100" s="211"/>
      <c r="I100" s="214"/>
      <c r="J100" s="225">
        <f>BK100</f>
        <v>0</v>
      </c>
      <c r="K100" s="211"/>
      <c r="L100" s="216"/>
      <c r="M100" s="217"/>
      <c r="N100" s="218"/>
      <c r="O100" s="218"/>
      <c r="P100" s="219">
        <f>SUM(P101:P107)</f>
        <v>0</v>
      </c>
      <c r="Q100" s="218"/>
      <c r="R100" s="219">
        <f>SUM(R101:R107)</f>
        <v>0</v>
      </c>
      <c r="S100" s="218"/>
      <c r="T100" s="220">
        <f>SUM(T101:T107)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21" t="s">
        <v>78</v>
      </c>
      <c r="AT100" s="222" t="s">
        <v>70</v>
      </c>
      <c r="AU100" s="222" t="s">
        <v>78</v>
      </c>
      <c r="AY100" s="221" t="s">
        <v>161</v>
      </c>
      <c r="BK100" s="223">
        <f>SUM(BK101:BK107)</f>
        <v>0</v>
      </c>
    </row>
    <row r="101" s="2" customFormat="1" ht="21.75" customHeight="1">
      <c r="A101" s="38"/>
      <c r="B101" s="39"/>
      <c r="C101" s="226" t="s">
        <v>187</v>
      </c>
      <c r="D101" s="226" t="s">
        <v>163</v>
      </c>
      <c r="E101" s="227" t="s">
        <v>861</v>
      </c>
      <c r="F101" s="228" t="s">
        <v>862</v>
      </c>
      <c r="G101" s="229" t="s">
        <v>210</v>
      </c>
      <c r="H101" s="230">
        <v>2.3999999999999999</v>
      </c>
      <c r="I101" s="231"/>
      <c r="J101" s="232">
        <f>ROUND(I101*H101,2)</f>
        <v>0</v>
      </c>
      <c r="K101" s="228" t="s">
        <v>19</v>
      </c>
      <c r="L101" s="44"/>
      <c r="M101" s="233" t="s">
        <v>19</v>
      </c>
      <c r="N101" s="234" t="s">
        <v>42</v>
      </c>
      <c r="O101" s="84"/>
      <c r="P101" s="235">
        <f>O101*H101</f>
        <v>0</v>
      </c>
      <c r="Q101" s="235">
        <v>0</v>
      </c>
      <c r="R101" s="235">
        <f>Q101*H101</f>
        <v>0</v>
      </c>
      <c r="S101" s="235">
        <v>0</v>
      </c>
      <c r="T101" s="23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168</v>
      </c>
      <c r="AT101" s="237" t="s">
        <v>163</v>
      </c>
      <c r="AU101" s="237" t="s">
        <v>80</v>
      </c>
      <c r="AY101" s="17" t="s">
        <v>161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78</v>
      </c>
      <c r="BK101" s="238">
        <f>ROUND(I101*H101,2)</f>
        <v>0</v>
      </c>
      <c r="BL101" s="17" t="s">
        <v>168</v>
      </c>
      <c r="BM101" s="237" t="s">
        <v>198</v>
      </c>
    </row>
    <row r="102" s="2" customFormat="1" ht="21.75" customHeight="1">
      <c r="A102" s="38"/>
      <c r="B102" s="39"/>
      <c r="C102" s="226" t="s">
        <v>168</v>
      </c>
      <c r="D102" s="226" t="s">
        <v>163</v>
      </c>
      <c r="E102" s="227" t="s">
        <v>863</v>
      </c>
      <c r="F102" s="228" t="s">
        <v>864</v>
      </c>
      <c r="G102" s="229" t="s">
        <v>210</v>
      </c>
      <c r="H102" s="230">
        <v>2.3999999999999999</v>
      </c>
      <c r="I102" s="231"/>
      <c r="J102" s="232">
        <f>ROUND(I102*H102,2)</f>
        <v>0</v>
      </c>
      <c r="K102" s="228" t="s">
        <v>19</v>
      </c>
      <c r="L102" s="44"/>
      <c r="M102" s="233" t="s">
        <v>19</v>
      </c>
      <c r="N102" s="234" t="s">
        <v>42</v>
      </c>
      <c r="O102" s="84"/>
      <c r="P102" s="235">
        <f>O102*H102</f>
        <v>0</v>
      </c>
      <c r="Q102" s="235">
        <v>0</v>
      </c>
      <c r="R102" s="235">
        <f>Q102*H102</f>
        <v>0</v>
      </c>
      <c r="S102" s="235">
        <v>0</v>
      </c>
      <c r="T102" s="23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7" t="s">
        <v>168</v>
      </c>
      <c r="AT102" s="237" t="s">
        <v>163</v>
      </c>
      <c r="AU102" s="237" t="s">
        <v>80</v>
      </c>
      <c r="AY102" s="17" t="s">
        <v>161</v>
      </c>
      <c r="BE102" s="238">
        <f>IF(N102="základní",J102,0)</f>
        <v>0</v>
      </c>
      <c r="BF102" s="238">
        <f>IF(N102="snížená",J102,0)</f>
        <v>0</v>
      </c>
      <c r="BG102" s="238">
        <f>IF(N102="zákl. přenesená",J102,0)</f>
        <v>0</v>
      </c>
      <c r="BH102" s="238">
        <f>IF(N102="sníž. přenesená",J102,0)</f>
        <v>0</v>
      </c>
      <c r="BI102" s="238">
        <f>IF(N102="nulová",J102,0)</f>
        <v>0</v>
      </c>
      <c r="BJ102" s="17" t="s">
        <v>78</v>
      </c>
      <c r="BK102" s="238">
        <f>ROUND(I102*H102,2)</f>
        <v>0</v>
      </c>
      <c r="BL102" s="17" t="s">
        <v>168</v>
      </c>
      <c r="BM102" s="237" t="s">
        <v>213</v>
      </c>
    </row>
    <row r="103" s="2" customFormat="1" ht="21.75" customHeight="1">
      <c r="A103" s="38"/>
      <c r="B103" s="39"/>
      <c r="C103" s="226" t="s">
        <v>194</v>
      </c>
      <c r="D103" s="226" t="s">
        <v>163</v>
      </c>
      <c r="E103" s="227" t="s">
        <v>865</v>
      </c>
      <c r="F103" s="228" t="s">
        <v>866</v>
      </c>
      <c r="G103" s="229" t="s">
        <v>210</v>
      </c>
      <c r="H103" s="230">
        <v>12</v>
      </c>
      <c r="I103" s="231"/>
      <c r="J103" s="232">
        <f>ROUND(I103*H103,2)</f>
        <v>0</v>
      </c>
      <c r="K103" s="228" t="s">
        <v>19</v>
      </c>
      <c r="L103" s="44"/>
      <c r="M103" s="233" t="s">
        <v>19</v>
      </c>
      <c r="N103" s="234" t="s">
        <v>42</v>
      </c>
      <c r="O103" s="84"/>
      <c r="P103" s="235">
        <f>O103*H103</f>
        <v>0</v>
      </c>
      <c r="Q103" s="235">
        <v>0</v>
      </c>
      <c r="R103" s="235">
        <f>Q103*H103</f>
        <v>0</v>
      </c>
      <c r="S103" s="235">
        <v>0</v>
      </c>
      <c r="T103" s="23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7" t="s">
        <v>168</v>
      </c>
      <c r="AT103" s="237" t="s">
        <v>163</v>
      </c>
      <c r="AU103" s="237" t="s">
        <v>80</v>
      </c>
      <c r="AY103" s="17" t="s">
        <v>161</v>
      </c>
      <c r="BE103" s="238">
        <f>IF(N103="základní",J103,0)</f>
        <v>0</v>
      </c>
      <c r="BF103" s="238">
        <f>IF(N103="snížená",J103,0)</f>
        <v>0</v>
      </c>
      <c r="BG103" s="238">
        <f>IF(N103="zákl. přenesená",J103,0)</f>
        <v>0</v>
      </c>
      <c r="BH103" s="238">
        <f>IF(N103="sníž. přenesená",J103,0)</f>
        <v>0</v>
      </c>
      <c r="BI103" s="238">
        <f>IF(N103="nulová",J103,0)</f>
        <v>0</v>
      </c>
      <c r="BJ103" s="17" t="s">
        <v>78</v>
      </c>
      <c r="BK103" s="238">
        <f>ROUND(I103*H103,2)</f>
        <v>0</v>
      </c>
      <c r="BL103" s="17" t="s">
        <v>168</v>
      </c>
      <c r="BM103" s="237" t="s">
        <v>224</v>
      </c>
    </row>
    <row r="104" s="2" customFormat="1" ht="16.5" customHeight="1">
      <c r="A104" s="38"/>
      <c r="B104" s="39"/>
      <c r="C104" s="226" t="s">
        <v>198</v>
      </c>
      <c r="D104" s="226" t="s">
        <v>163</v>
      </c>
      <c r="E104" s="227" t="s">
        <v>867</v>
      </c>
      <c r="F104" s="228" t="s">
        <v>868</v>
      </c>
      <c r="G104" s="229" t="s">
        <v>210</v>
      </c>
      <c r="H104" s="230">
        <v>2.3999999999999999</v>
      </c>
      <c r="I104" s="231"/>
      <c r="J104" s="232">
        <f>ROUND(I104*H104,2)</f>
        <v>0</v>
      </c>
      <c r="K104" s="228" t="s">
        <v>19</v>
      </c>
      <c r="L104" s="44"/>
      <c r="M104" s="233" t="s">
        <v>19</v>
      </c>
      <c r="N104" s="234" t="s">
        <v>42</v>
      </c>
      <c r="O104" s="84"/>
      <c r="P104" s="235">
        <f>O104*H104</f>
        <v>0</v>
      </c>
      <c r="Q104" s="235">
        <v>0</v>
      </c>
      <c r="R104" s="235">
        <f>Q104*H104</f>
        <v>0</v>
      </c>
      <c r="S104" s="235">
        <v>0</v>
      </c>
      <c r="T104" s="23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7" t="s">
        <v>168</v>
      </c>
      <c r="AT104" s="237" t="s">
        <v>163</v>
      </c>
      <c r="AU104" s="237" t="s">
        <v>80</v>
      </c>
      <c r="AY104" s="17" t="s">
        <v>161</v>
      </c>
      <c r="BE104" s="238">
        <f>IF(N104="základní",J104,0)</f>
        <v>0</v>
      </c>
      <c r="BF104" s="238">
        <f>IF(N104="snížená",J104,0)</f>
        <v>0</v>
      </c>
      <c r="BG104" s="238">
        <f>IF(N104="zákl. přenesená",J104,0)</f>
        <v>0</v>
      </c>
      <c r="BH104" s="238">
        <f>IF(N104="sníž. přenesená",J104,0)</f>
        <v>0</v>
      </c>
      <c r="BI104" s="238">
        <f>IF(N104="nulová",J104,0)</f>
        <v>0</v>
      </c>
      <c r="BJ104" s="17" t="s">
        <v>78</v>
      </c>
      <c r="BK104" s="238">
        <f>ROUND(I104*H104,2)</f>
        <v>0</v>
      </c>
      <c r="BL104" s="17" t="s">
        <v>168</v>
      </c>
      <c r="BM104" s="237" t="s">
        <v>244</v>
      </c>
    </row>
    <row r="105" s="2" customFormat="1" ht="16.5" customHeight="1">
      <c r="A105" s="38"/>
      <c r="B105" s="39"/>
      <c r="C105" s="226" t="s">
        <v>207</v>
      </c>
      <c r="D105" s="226" t="s">
        <v>163</v>
      </c>
      <c r="E105" s="227" t="s">
        <v>869</v>
      </c>
      <c r="F105" s="228" t="s">
        <v>870</v>
      </c>
      <c r="G105" s="229" t="s">
        <v>166</v>
      </c>
      <c r="H105" s="230">
        <v>26.399999999999999</v>
      </c>
      <c r="I105" s="231"/>
      <c r="J105" s="232">
        <f>ROUND(I105*H105,2)</f>
        <v>0</v>
      </c>
      <c r="K105" s="228" t="s">
        <v>19</v>
      </c>
      <c r="L105" s="44"/>
      <c r="M105" s="233" t="s">
        <v>19</v>
      </c>
      <c r="N105" s="234" t="s">
        <v>42</v>
      </c>
      <c r="O105" s="84"/>
      <c r="P105" s="235">
        <f>O105*H105</f>
        <v>0</v>
      </c>
      <c r="Q105" s="235">
        <v>0</v>
      </c>
      <c r="R105" s="235">
        <f>Q105*H105</f>
        <v>0</v>
      </c>
      <c r="S105" s="235">
        <v>0</v>
      </c>
      <c r="T105" s="23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7" t="s">
        <v>168</v>
      </c>
      <c r="AT105" s="237" t="s">
        <v>163</v>
      </c>
      <c r="AU105" s="237" t="s">
        <v>80</v>
      </c>
      <c r="AY105" s="17" t="s">
        <v>161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17" t="s">
        <v>78</v>
      </c>
      <c r="BK105" s="238">
        <f>ROUND(I105*H105,2)</f>
        <v>0</v>
      </c>
      <c r="BL105" s="17" t="s">
        <v>168</v>
      </c>
      <c r="BM105" s="237" t="s">
        <v>262</v>
      </c>
    </row>
    <row r="106" s="2" customFormat="1" ht="16.5" customHeight="1">
      <c r="A106" s="38"/>
      <c r="B106" s="39"/>
      <c r="C106" s="226" t="s">
        <v>213</v>
      </c>
      <c r="D106" s="226" t="s">
        <v>163</v>
      </c>
      <c r="E106" s="227" t="s">
        <v>871</v>
      </c>
      <c r="F106" s="228" t="s">
        <v>872</v>
      </c>
      <c r="G106" s="229" t="s">
        <v>166</v>
      </c>
      <c r="H106" s="230">
        <v>26.399999999999999</v>
      </c>
      <c r="I106" s="231"/>
      <c r="J106" s="232">
        <f>ROUND(I106*H106,2)</f>
        <v>0</v>
      </c>
      <c r="K106" s="228" t="s">
        <v>19</v>
      </c>
      <c r="L106" s="44"/>
      <c r="M106" s="233" t="s">
        <v>19</v>
      </c>
      <c r="N106" s="234" t="s">
        <v>42</v>
      </c>
      <c r="O106" s="84"/>
      <c r="P106" s="235">
        <f>O106*H106</f>
        <v>0</v>
      </c>
      <c r="Q106" s="235">
        <v>0</v>
      </c>
      <c r="R106" s="235">
        <f>Q106*H106</f>
        <v>0</v>
      </c>
      <c r="S106" s="235">
        <v>0</v>
      </c>
      <c r="T106" s="23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37" t="s">
        <v>168</v>
      </c>
      <c r="AT106" s="237" t="s">
        <v>163</v>
      </c>
      <c r="AU106" s="237" t="s">
        <v>80</v>
      </c>
      <c r="AY106" s="17" t="s">
        <v>161</v>
      </c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17" t="s">
        <v>78</v>
      </c>
      <c r="BK106" s="238">
        <f>ROUND(I106*H106,2)</f>
        <v>0</v>
      </c>
      <c r="BL106" s="17" t="s">
        <v>168</v>
      </c>
      <c r="BM106" s="237" t="s">
        <v>276</v>
      </c>
    </row>
    <row r="107" s="2" customFormat="1" ht="16.5" customHeight="1">
      <c r="A107" s="38"/>
      <c r="B107" s="39"/>
      <c r="C107" s="226" t="s">
        <v>218</v>
      </c>
      <c r="D107" s="226" t="s">
        <v>163</v>
      </c>
      <c r="E107" s="227" t="s">
        <v>873</v>
      </c>
      <c r="F107" s="228" t="s">
        <v>874</v>
      </c>
      <c r="G107" s="229" t="s">
        <v>287</v>
      </c>
      <c r="H107" s="230">
        <v>0.084000000000000005</v>
      </c>
      <c r="I107" s="231"/>
      <c r="J107" s="232">
        <f>ROUND(I107*H107,2)</f>
        <v>0</v>
      </c>
      <c r="K107" s="228" t="s">
        <v>19</v>
      </c>
      <c r="L107" s="44"/>
      <c r="M107" s="233" t="s">
        <v>19</v>
      </c>
      <c r="N107" s="234" t="s">
        <v>42</v>
      </c>
      <c r="O107" s="84"/>
      <c r="P107" s="235">
        <f>O107*H107</f>
        <v>0</v>
      </c>
      <c r="Q107" s="235">
        <v>0</v>
      </c>
      <c r="R107" s="235">
        <f>Q107*H107</f>
        <v>0</v>
      </c>
      <c r="S107" s="235">
        <v>0</v>
      </c>
      <c r="T107" s="23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37" t="s">
        <v>168</v>
      </c>
      <c r="AT107" s="237" t="s">
        <v>163</v>
      </c>
      <c r="AU107" s="237" t="s">
        <v>80</v>
      </c>
      <c r="AY107" s="17" t="s">
        <v>161</v>
      </c>
      <c r="BE107" s="238">
        <f>IF(N107="základní",J107,0)</f>
        <v>0</v>
      </c>
      <c r="BF107" s="238">
        <f>IF(N107="snížená",J107,0)</f>
        <v>0</v>
      </c>
      <c r="BG107" s="238">
        <f>IF(N107="zákl. přenesená",J107,0)</f>
        <v>0</v>
      </c>
      <c r="BH107" s="238">
        <f>IF(N107="sníž. přenesená",J107,0)</f>
        <v>0</v>
      </c>
      <c r="BI107" s="238">
        <f>IF(N107="nulová",J107,0)</f>
        <v>0</v>
      </c>
      <c r="BJ107" s="17" t="s">
        <v>78</v>
      </c>
      <c r="BK107" s="238">
        <f>ROUND(I107*H107,2)</f>
        <v>0</v>
      </c>
      <c r="BL107" s="17" t="s">
        <v>168</v>
      </c>
      <c r="BM107" s="237" t="s">
        <v>284</v>
      </c>
    </row>
    <row r="108" s="12" customFormat="1" ht="22.8" customHeight="1">
      <c r="A108" s="12"/>
      <c r="B108" s="210"/>
      <c r="C108" s="211"/>
      <c r="D108" s="212" t="s">
        <v>70</v>
      </c>
      <c r="E108" s="224" t="s">
        <v>218</v>
      </c>
      <c r="F108" s="224" t="s">
        <v>503</v>
      </c>
      <c r="G108" s="211"/>
      <c r="H108" s="211"/>
      <c r="I108" s="214"/>
      <c r="J108" s="225">
        <f>BK108</f>
        <v>0</v>
      </c>
      <c r="K108" s="211"/>
      <c r="L108" s="216"/>
      <c r="M108" s="217"/>
      <c r="N108" s="218"/>
      <c r="O108" s="218"/>
      <c r="P108" s="219">
        <f>SUM(P109:P111)</f>
        <v>0</v>
      </c>
      <c r="Q108" s="218"/>
      <c r="R108" s="219">
        <f>SUM(R109:R111)</f>
        <v>0</v>
      </c>
      <c r="S108" s="218"/>
      <c r="T108" s="220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21" t="s">
        <v>78</v>
      </c>
      <c r="AT108" s="222" t="s">
        <v>70</v>
      </c>
      <c r="AU108" s="222" t="s">
        <v>78</v>
      </c>
      <c r="AY108" s="221" t="s">
        <v>161</v>
      </c>
      <c r="BK108" s="223">
        <f>SUM(BK109:BK111)</f>
        <v>0</v>
      </c>
    </row>
    <row r="109" s="2" customFormat="1" ht="21.75" customHeight="1">
      <c r="A109" s="38"/>
      <c r="B109" s="39"/>
      <c r="C109" s="226" t="s">
        <v>224</v>
      </c>
      <c r="D109" s="226" t="s">
        <v>163</v>
      </c>
      <c r="E109" s="227" t="s">
        <v>875</v>
      </c>
      <c r="F109" s="228" t="s">
        <v>876</v>
      </c>
      <c r="G109" s="229" t="s">
        <v>511</v>
      </c>
      <c r="H109" s="230">
        <v>48</v>
      </c>
      <c r="I109" s="231"/>
      <c r="J109" s="232">
        <f>ROUND(I109*H109,2)</f>
        <v>0</v>
      </c>
      <c r="K109" s="228" t="s">
        <v>19</v>
      </c>
      <c r="L109" s="44"/>
      <c r="M109" s="233" t="s">
        <v>19</v>
      </c>
      <c r="N109" s="234" t="s">
        <v>42</v>
      </c>
      <c r="O109" s="84"/>
      <c r="P109" s="235">
        <f>O109*H109</f>
        <v>0</v>
      </c>
      <c r="Q109" s="235">
        <v>0</v>
      </c>
      <c r="R109" s="235">
        <f>Q109*H109</f>
        <v>0</v>
      </c>
      <c r="S109" s="235">
        <v>0</v>
      </c>
      <c r="T109" s="23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7" t="s">
        <v>168</v>
      </c>
      <c r="AT109" s="237" t="s">
        <v>163</v>
      </c>
      <c r="AU109" s="237" t="s">
        <v>80</v>
      </c>
      <c r="AY109" s="17" t="s">
        <v>161</v>
      </c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17" t="s">
        <v>78</v>
      </c>
      <c r="BK109" s="238">
        <f>ROUND(I109*H109,2)</f>
        <v>0</v>
      </c>
      <c r="BL109" s="17" t="s">
        <v>168</v>
      </c>
      <c r="BM109" s="237" t="s">
        <v>296</v>
      </c>
    </row>
    <row r="110" s="2" customFormat="1" ht="16.5" customHeight="1">
      <c r="A110" s="38"/>
      <c r="B110" s="39"/>
      <c r="C110" s="275" t="s">
        <v>238</v>
      </c>
      <c r="D110" s="275" t="s">
        <v>305</v>
      </c>
      <c r="E110" s="276" t="s">
        <v>877</v>
      </c>
      <c r="F110" s="277" t="s">
        <v>878</v>
      </c>
      <c r="G110" s="278" t="s">
        <v>511</v>
      </c>
      <c r="H110" s="279">
        <v>4</v>
      </c>
      <c r="I110" s="280"/>
      <c r="J110" s="281">
        <f>ROUND(I110*H110,2)</f>
        <v>0</v>
      </c>
      <c r="K110" s="277" t="s">
        <v>19</v>
      </c>
      <c r="L110" s="282"/>
      <c r="M110" s="283" t="s">
        <v>19</v>
      </c>
      <c r="N110" s="284" t="s">
        <v>42</v>
      </c>
      <c r="O110" s="84"/>
      <c r="P110" s="235">
        <f>O110*H110</f>
        <v>0</v>
      </c>
      <c r="Q110" s="235">
        <v>0</v>
      </c>
      <c r="R110" s="235">
        <f>Q110*H110</f>
        <v>0</v>
      </c>
      <c r="S110" s="235">
        <v>0</v>
      </c>
      <c r="T110" s="23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37" t="s">
        <v>213</v>
      </c>
      <c r="AT110" s="237" t="s">
        <v>305</v>
      </c>
      <c r="AU110" s="237" t="s">
        <v>80</v>
      </c>
      <c r="AY110" s="17" t="s">
        <v>161</v>
      </c>
      <c r="BE110" s="238">
        <f>IF(N110="základní",J110,0)</f>
        <v>0</v>
      </c>
      <c r="BF110" s="238">
        <f>IF(N110="snížená",J110,0)</f>
        <v>0</v>
      </c>
      <c r="BG110" s="238">
        <f>IF(N110="zákl. přenesená",J110,0)</f>
        <v>0</v>
      </c>
      <c r="BH110" s="238">
        <f>IF(N110="sníž. přenesená",J110,0)</f>
        <v>0</v>
      </c>
      <c r="BI110" s="238">
        <f>IF(N110="nulová",J110,0)</f>
        <v>0</v>
      </c>
      <c r="BJ110" s="17" t="s">
        <v>78</v>
      </c>
      <c r="BK110" s="238">
        <f>ROUND(I110*H110,2)</f>
        <v>0</v>
      </c>
      <c r="BL110" s="17" t="s">
        <v>168</v>
      </c>
      <c r="BM110" s="237" t="s">
        <v>310</v>
      </c>
    </row>
    <row r="111" s="2" customFormat="1" ht="16.5" customHeight="1">
      <c r="A111" s="38"/>
      <c r="B111" s="39"/>
      <c r="C111" s="226" t="s">
        <v>244</v>
      </c>
      <c r="D111" s="226" t="s">
        <v>163</v>
      </c>
      <c r="E111" s="227" t="s">
        <v>879</v>
      </c>
      <c r="F111" s="228" t="s">
        <v>880</v>
      </c>
      <c r="G111" s="229" t="s">
        <v>511</v>
      </c>
      <c r="H111" s="230">
        <v>48</v>
      </c>
      <c r="I111" s="231"/>
      <c r="J111" s="232">
        <f>ROUND(I111*H111,2)</f>
        <v>0</v>
      </c>
      <c r="K111" s="228" t="s">
        <v>19</v>
      </c>
      <c r="L111" s="44"/>
      <c r="M111" s="233" t="s">
        <v>19</v>
      </c>
      <c r="N111" s="234" t="s">
        <v>42</v>
      </c>
      <c r="O111" s="84"/>
      <c r="P111" s="235">
        <f>O111*H111</f>
        <v>0</v>
      </c>
      <c r="Q111" s="235">
        <v>0</v>
      </c>
      <c r="R111" s="235">
        <f>Q111*H111</f>
        <v>0</v>
      </c>
      <c r="S111" s="235">
        <v>0</v>
      </c>
      <c r="T111" s="23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37" t="s">
        <v>168</v>
      </c>
      <c r="AT111" s="237" t="s">
        <v>163</v>
      </c>
      <c r="AU111" s="237" t="s">
        <v>80</v>
      </c>
      <c r="AY111" s="17" t="s">
        <v>161</v>
      </c>
      <c r="BE111" s="238">
        <f>IF(N111="základní",J111,0)</f>
        <v>0</v>
      </c>
      <c r="BF111" s="238">
        <f>IF(N111="snížená",J111,0)</f>
        <v>0</v>
      </c>
      <c r="BG111" s="238">
        <f>IF(N111="zákl. přenesená",J111,0)</f>
        <v>0</v>
      </c>
      <c r="BH111" s="238">
        <f>IF(N111="sníž. přenesená",J111,0)</f>
        <v>0</v>
      </c>
      <c r="BI111" s="238">
        <f>IF(N111="nulová",J111,0)</f>
        <v>0</v>
      </c>
      <c r="BJ111" s="17" t="s">
        <v>78</v>
      </c>
      <c r="BK111" s="238">
        <f>ROUND(I111*H111,2)</f>
        <v>0</v>
      </c>
      <c r="BL111" s="17" t="s">
        <v>168</v>
      </c>
      <c r="BM111" s="237" t="s">
        <v>321</v>
      </c>
    </row>
    <row r="112" s="12" customFormat="1" ht="22.8" customHeight="1">
      <c r="A112" s="12"/>
      <c r="B112" s="210"/>
      <c r="C112" s="211"/>
      <c r="D112" s="212" t="s">
        <v>70</v>
      </c>
      <c r="E112" s="224" t="s">
        <v>624</v>
      </c>
      <c r="F112" s="224" t="s">
        <v>625</v>
      </c>
      <c r="G112" s="211"/>
      <c r="H112" s="211"/>
      <c r="I112" s="214"/>
      <c r="J112" s="225">
        <f>BK112</f>
        <v>0</v>
      </c>
      <c r="K112" s="211"/>
      <c r="L112" s="216"/>
      <c r="M112" s="217"/>
      <c r="N112" s="218"/>
      <c r="O112" s="218"/>
      <c r="P112" s="219">
        <f>SUM(P113:P116)</f>
        <v>0</v>
      </c>
      <c r="Q112" s="218"/>
      <c r="R112" s="219">
        <f>SUM(R113:R116)</f>
        <v>0</v>
      </c>
      <c r="S112" s="218"/>
      <c r="T112" s="220">
        <f>SUM(T113:T116)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21" t="s">
        <v>78</v>
      </c>
      <c r="AT112" s="222" t="s">
        <v>70</v>
      </c>
      <c r="AU112" s="222" t="s">
        <v>78</v>
      </c>
      <c r="AY112" s="221" t="s">
        <v>161</v>
      </c>
      <c r="BK112" s="223">
        <f>SUM(BK113:BK116)</f>
        <v>0</v>
      </c>
    </row>
    <row r="113" s="2" customFormat="1" ht="21.75" customHeight="1">
      <c r="A113" s="38"/>
      <c r="B113" s="39"/>
      <c r="C113" s="226" t="s">
        <v>257</v>
      </c>
      <c r="D113" s="226" t="s">
        <v>163</v>
      </c>
      <c r="E113" s="227" t="s">
        <v>644</v>
      </c>
      <c r="F113" s="228" t="s">
        <v>881</v>
      </c>
      <c r="G113" s="229" t="s">
        <v>287</v>
      </c>
      <c r="H113" s="230">
        <v>21.120000000000001</v>
      </c>
      <c r="I113" s="231"/>
      <c r="J113" s="232">
        <f>ROUND(I113*H113,2)</f>
        <v>0</v>
      </c>
      <c r="K113" s="228" t="s">
        <v>19</v>
      </c>
      <c r="L113" s="44"/>
      <c r="M113" s="233" t="s">
        <v>19</v>
      </c>
      <c r="N113" s="234" t="s">
        <v>42</v>
      </c>
      <c r="O113" s="84"/>
      <c r="P113" s="235">
        <f>O113*H113</f>
        <v>0</v>
      </c>
      <c r="Q113" s="235">
        <v>0</v>
      </c>
      <c r="R113" s="235">
        <f>Q113*H113</f>
        <v>0</v>
      </c>
      <c r="S113" s="235">
        <v>0</v>
      </c>
      <c r="T113" s="23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7" t="s">
        <v>168</v>
      </c>
      <c r="AT113" s="237" t="s">
        <v>163</v>
      </c>
      <c r="AU113" s="237" t="s">
        <v>80</v>
      </c>
      <c r="AY113" s="17" t="s">
        <v>161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17" t="s">
        <v>78</v>
      </c>
      <c r="BK113" s="238">
        <f>ROUND(I113*H113,2)</f>
        <v>0</v>
      </c>
      <c r="BL113" s="17" t="s">
        <v>168</v>
      </c>
      <c r="BM113" s="237" t="s">
        <v>331</v>
      </c>
    </row>
    <row r="114" s="2" customFormat="1" ht="16.5" customHeight="1">
      <c r="A114" s="38"/>
      <c r="B114" s="39"/>
      <c r="C114" s="226" t="s">
        <v>262</v>
      </c>
      <c r="D114" s="226" t="s">
        <v>163</v>
      </c>
      <c r="E114" s="227" t="s">
        <v>882</v>
      </c>
      <c r="F114" s="228" t="s">
        <v>883</v>
      </c>
      <c r="G114" s="229" t="s">
        <v>287</v>
      </c>
      <c r="H114" s="230">
        <v>21.120000000000001</v>
      </c>
      <c r="I114" s="231"/>
      <c r="J114" s="232">
        <f>ROUND(I114*H114,2)</f>
        <v>0</v>
      </c>
      <c r="K114" s="228" t="s">
        <v>19</v>
      </c>
      <c r="L114" s="44"/>
      <c r="M114" s="233" t="s">
        <v>19</v>
      </c>
      <c r="N114" s="234" t="s">
        <v>42</v>
      </c>
      <c r="O114" s="84"/>
      <c r="P114" s="235">
        <f>O114*H114</f>
        <v>0</v>
      </c>
      <c r="Q114" s="235">
        <v>0</v>
      </c>
      <c r="R114" s="235">
        <f>Q114*H114</f>
        <v>0</v>
      </c>
      <c r="S114" s="235">
        <v>0</v>
      </c>
      <c r="T114" s="23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37" t="s">
        <v>168</v>
      </c>
      <c r="AT114" s="237" t="s">
        <v>163</v>
      </c>
      <c r="AU114" s="237" t="s">
        <v>80</v>
      </c>
      <c r="AY114" s="17" t="s">
        <v>161</v>
      </c>
      <c r="BE114" s="238">
        <f>IF(N114="základní",J114,0)</f>
        <v>0</v>
      </c>
      <c r="BF114" s="238">
        <f>IF(N114="snížená",J114,0)</f>
        <v>0</v>
      </c>
      <c r="BG114" s="238">
        <f>IF(N114="zákl. přenesená",J114,0)</f>
        <v>0</v>
      </c>
      <c r="BH114" s="238">
        <f>IF(N114="sníž. přenesená",J114,0)</f>
        <v>0</v>
      </c>
      <c r="BI114" s="238">
        <f>IF(N114="nulová",J114,0)</f>
        <v>0</v>
      </c>
      <c r="BJ114" s="17" t="s">
        <v>78</v>
      </c>
      <c r="BK114" s="238">
        <f>ROUND(I114*H114,2)</f>
        <v>0</v>
      </c>
      <c r="BL114" s="17" t="s">
        <v>168</v>
      </c>
      <c r="BM114" s="237" t="s">
        <v>342</v>
      </c>
    </row>
    <row r="115" s="2" customFormat="1" ht="21.75" customHeight="1">
      <c r="A115" s="38"/>
      <c r="B115" s="39"/>
      <c r="C115" s="226" t="s">
        <v>8</v>
      </c>
      <c r="D115" s="226" t="s">
        <v>163</v>
      </c>
      <c r="E115" s="227" t="s">
        <v>884</v>
      </c>
      <c r="F115" s="228" t="s">
        <v>885</v>
      </c>
      <c r="G115" s="229" t="s">
        <v>287</v>
      </c>
      <c r="H115" s="230">
        <v>422.39999999999998</v>
      </c>
      <c r="I115" s="231"/>
      <c r="J115" s="232">
        <f>ROUND(I115*H115,2)</f>
        <v>0</v>
      </c>
      <c r="K115" s="228" t="s">
        <v>19</v>
      </c>
      <c r="L115" s="44"/>
      <c r="M115" s="233" t="s">
        <v>19</v>
      </c>
      <c r="N115" s="234" t="s">
        <v>42</v>
      </c>
      <c r="O115" s="84"/>
      <c r="P115" s="235">
        <f>O115*H115</f>
        <v>0</v>
      </c>
      <c r="Q115" s="235">
        <v>0</v>
      </c>
      <c r="R115" s="235">
        <f>Q115*H115</f>
        <v>0</v>
      </c>
      <c r="S115" s="235">
        <v>0</v>
      </c>
      <c r="T115" s="23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37" t="s">
        <v>168</v>
      </c>
      <c r="AT115" s="237" t="s">
        <v>163</v>
      </c>
      <c r="AU115" s="237" t="s">
        <v>80</v>
      </c>
      <c r="AY115" s="17" t="s">
        <v>161</v>
      </c>
      <c r="BE115" s="238">
        <f>IF(N115="základní",J115,0)</f>
        <v>0</v>
      </c>
      <c r="BF115" s="238">
        <f>IF(N115="snížená",J115,0)</f>
        <v>0</v>
      </c>
      <c r="BG115" s="238">
        <f>IF(N115="zákl. přenesená",J115,0)</f>
        <v>0</v>
      </c>
      <c r="BH115" s="238">
        <f>IF(N115="sníž. přenesená",J115,0)</f>
        <v>0</v>
      </c>
      <c r="BI115" s="238">
        <f>IF(N115="nulová",J115,0)</f>
        <v>0</v>
      </c>
      <c r="BJ115" s="17" t="s">
        <v>78</v>
      </c>
      <c r="BK115" s="238">
        <f>ROUND(I115*H115,2)</f>
        <v>0</v>
      </c>
      <c r="BL115" s="17" t="s">
        <v>168</v>
      </c>
      <c r="BM115" s="237" t="s">
        <v>351</v>
      </c>
    </row>
    <row r="116" s="2" customFormat="1" ht="21.75" customHeight="1">
      <c r="A116" s="38"/>
      <c r="B116" s="39"/>
      <c r="C116" s="226" t="s">
        <v>276</v>
      </c>
      <c r="D116" s="226" t="s">
        <v>163</v>
      </c>
      <c r="E116" s="227" t="s">
        <v>886</v>
      </c>
      <c r="F116" s="228" t="s">
        <v>887</v>
      </c>
      <c r="G116" s="229" t="s">
        <v>287</v>
      </c>
      <c r="H116" s="230">
        <v>21.120000000000001</v>
      </c>
      <c r="I116" s="231"/>
      <c r="J116" s="232">
        <f>ROUND(I116*H116,2)</f>
        <v>0</v>
      </c>
      <c r="K116" s="228" t="s">
        <v>19</v>
      </c>
      <c r="L116" s="44"/>
      <c r="M116" s="233" t="s">
        <v>19</v>
      </c>
      <c r="N116" s="234" t="s">
        <v>42</v>
      </c>
      <c r="O116" s="84"/>
      <c r="P116" s="235">
        <f>O116*H116</f>
        <v>0</v>
      </c>
      <c r="Q116" s="235">
        <v>0</v>
      </c>
      <c r="R116" s="235">
        <f>Q116*H116</f>
        <v>0</v>
      </c>
      <c r="S116" s="235">
        <v>0</v>
      </c>
      <c r="T116" s="23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37" t="s">
        <v>168</v>
      </c>
      <c r="AT116" s="237" t="s">
        <v>163</v>
      </c>
      <c r="AU116" s="237" t="s">
        <v>80</v>
      </c>
      <c r="AY116" s="17" t="s">
        <v>161</v>
      </c>
      <c r="BE116" s="238">
        <f>IF(N116="základní",J116,0)</f>
        <v>0</v>
      </c>
      <c r="BF116" s="238">
        <f>IF(N116="snížená",J116,0)</f>
        <v>0</v>
      </c>
      <c r="BG116" s="238">
        <f>IF(N116="zákl. přenesená",J116,0)</f>
        <v>0</v>
      </c>
      <c r="BH116" s="238">
        <f>IF(N116="sníž. přenesená",J116,0)</f>
        <v>0</v>
      </c>
      <c r="BI116" s="238">
        <f>IF(N116="nulová",J116,0)</f>
        <v>0</v>
      </c>
      <c r="BJ116" s="17" t="s">
        <v>78</v>
      </c>
      <c r="BK116" s="238">
        <f>ROUND(I116*H116,2)</f>
        <v>0</v>
      </c>
      <c r="BL116" s="17" t="s">
        <v>168</v>
      </c>
      <c r="BM116" s="237" t="s">
        <v>362</v>
      </c>
    </row>
    <row r="117" s="12" customFormat="1" ht="22.8" customHeight="1">
      <c r="A117" s="12"/>
      <c r="B117" s="210"/>
      <c r="C117" s="211"/>
      <c r="D117" s="212" t="s">
        <v>70</v>
      </c>
      <c r="E117" s="224" t="s">
        <v>654</v>
      </c>
      <c r="F117" s="224" t="s">
        <v>655</v>
      </c>
      <c r="G117" s="211"/>
      <c r="H117" s="211"/>
      <c r="I117" s="214"/>
      <c r="J117" s="225">
        <f>BK117</f>
        <v>0</v>
      </c>
      <c r="K117" s="211"/>
      <c r="L117" s="216"/>
      <c r="M117" s="217"/>
      <c r="N117" s="218"/>
      <c r="O117" s="218"/>
      <c r="P117" s="219">
        <f>P118</f>
        <v>0</v>
      </c>
      <c r="Q117" s="218"/>
      <c r="R117" s="219">
        <f>R118</f>
        <v>0</v>
      </c>
      <c r="S117" s="218"/>
      <c r="T117" s="220">
        <f>T118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21" t="s">
        <v>78</v>
      </c>
      <c r="AT117" s="222" t="s">
        <v>70</v>
      </c>
      <c r="AU117" s="222" t="s">
        <v>78</v>
      </c>
      <c r="AY117" s="221" t="s">
        <v>161</v>
      </c>
      <c r="BK117" s="223">
        <f>BK118</f>
        <v>0</v>
      </c>
    </row>
    <row r="118" s="2" customFormat="1" ht="16.5" customHeight="1">
      <c r="A118" s="38"/>
      <c r="B118" s="39"/>
      <c r="C118" s="226" t="s">
        <v>280</v>
      </c>
      <c r="D118" s="226" t="s">
        <v>163</v>
      </c>
      <c r="E118" s="227" t="s">
        <v>888</v>
      </c>
      <c r="F118" s="228" t="s">
        <v>889</v>
      </c>
      <c r="G118" s="229" t="s">
        <v>287</v>
      </c>
      <c r="H118" s="230">
        <v>15.976000000000001</v>
      </c>
      <c r="I118" s="231"/>
      <c r="J118" s="232">
        <f>ROUND(I118*H118,2)</f>
        <v>0</v>
      </c>
      <c r="K118" s="228" t="s">
        <v>19</v>
      </c>
      <c r="L118" s="44"/>
      <c r="M118" s="233" t="s">
        <v>19</v>
      </c>
      <c r="N118" s="234" t="s">
        <v>42</v>
      </c>
      <c r="O118" s="84"/>
      <c r="P118" s="235">
        <f>O118*H118</f>
        <v>0</v>
      </c>
      <c r="Q118" s="235">
        <v>0</v>
      </c>
      <c r="R118" s="235">
        <f>Q118*H118</f>
        <v>0</v>
      </c>
      <c r="S118" s="235">
        <v>0</v>
      </c>
      <c r="T118" s="23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37" t="s">
        <v>168</v>
      </c>
      <c r="AT118" s="237" t="s">
        <v>163</v>
      </c>
      <c r="AU118" s="237" t="s">
        <v>80</v>
      </c>
      <c r="AY118" s="17" t="s">
        <v>161</v>
      </c>
      <c r="BE118" s="238">
        <f>IF(N118="základní",J118,0)</f>
        <v>0</v>
      </c>
      <c r="BF118" s="238">
        <f>IF(N118="snížená",J118,0)</f>
        <v>0</v>
      </c>
      <c r="BG118" s="238">
        <f>IF(N118="zákl. přenesená",J118,0)</f>
        <v>0</v>
      </c>
      <c r="BH118" s="238">
        <f>IF(N118="sníž. přenesená",J118,0)</f>
        <v>0</v>
      </c>
      <c r="BI118" s="238">
        <f>IF(N118="nulová",J118,0)</f>
        <v>0</v>
      </c>
      <c r="BJ118" s="17" t="s">
        <v>78</v>
      </c>
      <c r="BK118" s="238">
        <f>ROUND(I118*H118,2)</f>
        <v>0</v>
      </c>
      <c r="BL118" s="17" t="s">
        <v>168</v>
      </c>
      <c r="BM118" s="237" t="s">
        <v>379</v>
      </c>
    </row>
    <row r="119" s="12" customFormat="1" ht="25.92" customHeight="1">
      <c r="A119" s="12"/>
      <c r="B119" s="210"/>
      <c r="C119" s="211"/>
      <c r="D119" s="212" t="s">
        <v>70</v>
      </c>
      <c r="E119" s="213" t="s">
        <v>664</v>
      </c>
      <c r="F119" s="213" t="s">
        <v>665</v>
      </c>
      <c r="G119" s="211"/>
      <c r="H119" s="211"/>
      <c r="I119" s="214"/>
      <c r="J119" s="215">
        <f>BK119</f>
        <v>0</v>
      </c>
      <c r="K119" s="211"/>
      <c r="L119" s="216"/>
      <c r="M119" s="217"/>
      <c r="N119" s="218"/>
      <c r="O119" s="218"/>
      <c r="P119" s="219">
        <f>P120</f>
        <v>0</v>
      </c>
      <c r="Q119" s="218"/>
      <c r="R119" s="219">
        <f>R120</f>
        <v>0</v>
      </c>
      <c r="S119" s="218"/>
      <c r="T119" s="22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1" t="s">
        <v>80</v>
      </c>
      <c r="AT119" s="222" t="s">
        <v>70</v>
      </c>
      <c r="AU119" s="222" t="s">
        <v>71</v>
      </c>
      <c r="AY119" s="221" t="s">
        <v>161</v>
      </c>
      <c r="BK119" s="223">
        <f>BK120</f>
        <v>0</v>
      </c>
    </row>
    <row r="120" s="12" customFormat="1" ht="22.8" customHeight="1">
      <c r="A120" s="12"/>
      <c r="B120" s="210"/>
      <c r="C120" s="211"/>
      <c r="D120" s="212" t="s">
        <v>70</v>
      </c>
      <c r="E120" s="224" t="s">
        <v>683</v>
      </c>
      <c r="F120" s="224" t="s">
        <v>684</v>
      </c>
      <c r="G120" s="211"/>
      <c r="H120" s="211"/>
      <c r="I120" s="214"/>
      <c r="J120" s="225">
        <f>BK120</f>
        <v>0</v>
      </c>
      <c r="K120" s="211"/>
      <c r="L120" s="216"/>
      <c r="M120" s="217"/>
      <c r="N120" s="218"/>
      <c r="O120" s="218"/>
      <c r="P120" s="219">
        <f>SUM(P121:P123)</f>
        <v>0</v>
      </c>
      <c r="Q120" s="218"/>
      <c r="R120" s="219">
        <f>SUM(R121:R123)</f>
        <v>0</v>
      </c>
      <c r="S120" s="218"/>
      <c r="T120" s="220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80</v>
      </c>
      <c r="AT120" s="222" t="s">
        <v>70</v>
      </c>
      <c r="AU120" s="222" t="s">
        <v>78</v>
      </c>
      <c r="AY120" s="221" t="s">
        <v>161</v>
      </c>
      <c r="BK120" s="223">
        <f>SUM(BK121:BK123)</f>
        <v>0</v>
      </c>
    </row>
    <row r="121" s="2" customFormat="1" ht="16.5" customHeight="1">
      <c r="A121" s="38"/>
      <c r="B121" s="39"/>
      <c r="C121" s="226" t="s">
        <v>284</v>
      </c>
      <c r="D121" s="226" t="s">
        <v>163</v>
      </c>
      <c r="E121" s="227" t="s">
        <v>890</v>
      </c>
      <c r="F121" s="228" t="s">
        <v>891</v>
      </c>
      <c r="G121" s="229" t="s">
        <v>334</v>
      </c>
      <c r="H121" s="230">
        <v>4000</v>
      </c>
      <c r="I121" s="231"/>
      <c r="J121" s="232">
        <f>ROUND(I121*H121,2)</f>
        <v>0</v>
      </c>
      <c r="K121" s="228" t="s">
        <v>19</v>
      </c>
      <c r="L121" s="44"/>
      <c r="M121" s="233" t="s">
        <v>19</v>
      </c>
      <c r="N121" s="234" t="s">
        <v>42</v>
      </c>
      <c r="O121" s="84"/>
      <c r="P121" s="235">
        <f>O121*H121</f>
        <v>0</v>
      </c>
      <c r="Q121" s="235">
        <v>0</v>
      </c>
      <c r="R121" s="235">
        <f>Q121*H121</f>
        <v>0</v>
      </c>
      <c r="S121" s="235">
        <v>0</v>
      </c>
      <c r="T121" s="23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7" t="s">
        <v>168</v>
      </c>
      <c r="AT121" s="237" t="s">
        <v>163</v>
      </c>
      <c r="AU121" s="237" t="s">
        <v>80</v>
      </c>
      <c r="AY121" s="17" t="s">
        <v>161</v>
      </c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17" t="s">
        <v>78</v>
      </c>
      <c r="BK121" s="238">
        <f>ROUND(I121*H121,2)</f>
        <v>0</v>
      </c>
      <c r="BL121" s="17" t="s">
        <v>168</v>
      </c>
      <c r="BM121" s="237" t="s">
        <v>398</v>
      </c>
    </row>
    <row r="122" s="2" customFormat="1" ht="16.5" customHeight="1">
      <c r="A122" s="38"/>
      <c r="B122" s="39"/>
      <c r="C122" s="275" t="s">
        <v>290</v>
      </c>
      <c r="D122" s="275" t="s">
        <v>305</v>
      </c>
      <c r="E122" s="276" t="s">
        <v>892</v>
      </c>
      <c r="F122" s="277" t="s">
        <v>893</v>
      </c>
      <c r="G122" s="278" t="s">
        <v>334</v>
      </c>
      <c r="H122" s="279">
        <v>4000</v>
      </c>
      <c r="I122" s="280"/>
      <c r="J122" s="281">
        <f>ROUND(I122*H122,2)</f>
        <v>0</v>
      </c>
      <c r="K122" s="277" t="s">
        <v>19</v>
      </c>
      <c r="L122" s="282"/>
      <c r="M122" s="283" t="s">
        <v>19</v>
      </c>
      <c r="N122" s="284" t="s">
        <v>42</v>
      </c>
      <c r="O122" s="84"/>
      <c r="P122" s="235">
        <f>O122*H122</f>
        <v>0</v>
      </c>
      <c r="Q122" s="235">
        <v>0</v>
      </c>
      <c r="R122" s="235">
        <f>Q122*H122</f>
        <v>0</v>
      </c>
      <c r="S122" s="235">
        <v>0</v>
      </c>
      <c r="T122" s="23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7" t="s">
        <v>213</v>
      </c>
      <c r="AT122" s="237" t="s">
        <v>305</v>
      </c>
      <c r="AU122" s="237" t="s">
        <v>80</v>
      </c>
      <c r="AY122" s="17" t="s">
        <v>161</v>
      </c>
      <c r="BE122" s="238">
        <f>IF(N122="základní",J122,0)</f>
        <v>0</v>
      </c>
      <c r="BF122" s="238">
        <f>IF(N122="snížená",J122,0)</f>
        <v>0</v>
      </c>
      <c r="BG122" s="238">
        <f>IF(N122="zákl. přenesená",J122,0)</f>
        <v>0</v>
      </c>
      <c r="BH122" s="238">
        <f>IF(N122="sníž. přenesená",J122,0)</f>
        <v>0</v>
      </c>
      <c r="BI122" s="238">
        <f>IF(N122="nulová",J122,0)</f>
        <v>0</v>
      </c>
      <c r="BJ122" s="17" t="s">
        <v>78</v>
      </c>
      <c r="BK122" s="238">
        <f>ROUND(I122*H122,2)</f>
        <v>0</v>
      </c>
      <c r="BL122" s="17" t="s">
        <v>168</v>
      </c>
      <c r="BM122" s="237" t="s">
        <v>407</v>
      </c>
    </row>
    <row r="123" s="2" customFormat="1" ht="21.75" customHeight="1">
      <c r="A123" s="38"/>
      <c r="B123" s="39"/>
      <c r="C123" s="226" t="s">
        <v>296</v>
      </c>
      <c r="D123" s="226" t="s">
        <v>163</v>
      </c>
      <c r="E123" s="227" t="s">
        <v>894</v>
      </c>
      <c r="F123" s="228" t="s">
        <v>895</v>
      </c>
      <c r="G123" s="229" t="s">
        <v>287</v>
      </c>
      <c r="H123" s="230">
        <v>4.2000000000000002</v>
      </c>
      <c r="I123" s="231"/>
      <c r="J123" s="232">
        <f>ROUND(I123*H123,2)</f>
        <v>0</v>
      </c>
      <c r="K123" s="228" t="s">
        <v>19</v>
      </c>
      <c r="L123" s="44"/>
      <c r="M123" s="285" t="s">
        <v>19</v>
      </c>
      <c r="N123" s="286" t="s">
        <v>42</v>
      </c>
      <c r="O123" s="287"/>
      <c r="P123" s="288">
        <f>O123*H123</f>
        <v>0</v>
      </c>
      <c r="Q123" s="288">
        <v>0</v>
      </c>
      <c r="R123" s="288">
        <f>Q123*H123</f>
        <v>0</v>
      </c>
      <c r="S123" s="288">
        <v>0</v>
      </c>
      <c r="T123" s="28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168</v>
      </c>
      <c r="AT123" s="237" t="s">
        <v>163</v>
      </c>
      <c r="AU123" s="237" t="s">
        <v>80</v>
      </c>
      <c r="AY123" s="17" t="s">
        <v>161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78</v>
      </c>
      <c r="BK123" s="238">
        <f>ROUND(I123*H123,2)</f>
        <v>0</v>
      </c>
      <c r="BL123" s="17" t="s">
        <v>168</v>
      </c>
      <c r="BM123" s="237" t="s">
        <v>415</v>
      </c>
    </row>
    <row r="124" s="2" customFormat="1" ht="6.96" customHeight="1">
      <c r="A124" s="38"/>
      <c r="B124" s="59"/>
      <c r="C124" s="60"/>
      <c r="D124" s="60"/>
      <c r="E124" s="60"/>
      <c r="F124" s="60"/>
      <c r="G124" s="60"/>
      <c r="H124" s="60"/>
      <c r="I124" s="175"/>
      <c r="J124" s="60"/>
      <c r="K124" s="60"/>
      <c r="L124" s="44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sheetProtection sheet="1" autoFilter="0" formatColumns="0" formatRows="0" objects="1" scenarios="1" spinCount="100000" saltValue="7zAabipTZdNwnX58B13giF1v3u9J2j9rtYQ7aU0WOm6d8woN54PmbruTXDmemzy8nEOphzfftUwWkz743l8XIw==" hashValue="5u0htZv7ZTmRyPm4QHi3+kW6J+QzbxgYGsMrFU+C1KYske3vlXV6lD+YnRgFDNwfcEHk04//BM4QfcQi2kJ0Tw==" algorithmName="SHA-512" password="CC35"/>
  <autoFilter ref="C93:K1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80</v>
      </c>
    </row>
    <row r="4" hidden="1" s="1" customFormat="1" ht="24.96" customHeight="1">
      <c r="B4" s="20"/>
      <c r="D4" s="142" t="s">
        <v>124</v>
      </c>
      <c r="I4" s="138"/>
      <c r="L4" s="20"/>
      <c r="M4" s="143" t="s">
        <v>10</v>
      </c>
      <c r="AT4" s="17" t="s">
        <v>4</v>
      </c>
    </row>
    <row r="5" hidden="1" s="1" customFormat="1" ht="6.96" customHeight="1">
      <c r="B5" s="20"/>
      <c r="I5" s="138"/>
      <c r="L5" s="20"/>
    </row>
    <row r="6" hidden="1" s="1" customFormat="1" ht="12" customHeight="1">
      <c r="B6" s="20"/>
      <c r="D6" s="144" t="s">
        <v>16</v>
      </c>
      <c r="I6" s="138"/>
      <c r="L6" s="20"/>
    </row>
    <row r="7" hidden="1" s="1" customFormat="1" ht="16.5" customHeight="1">
      <c r="B7" s="20"/>
      <c r="E7" s="145" t="str">
        <f>'Rekapitulace stavby'!K6</f>
        <v>Revitalizace ulice Nádražní</v>
      </c>
      <c r="F7" s="144"/>
      <c r="G7" s="144"/>
      <c r="H7" s="144"/>
      <c r="I7" s="138"/>
      <c r="L7" s="20"/>
    </row>
    <row r="8" hidden="1" s="1" customFormat="1" ht="12" customHeight="1">
      <c r="B8" s="20"/>
      <c r="D8" s="144" t="s">
        <v>125</v>
      </c>
      <c r="I8" s="138"/>
      <c r="L8" s="20"/>
    </row>
    <row r="9" hidden="1" s="2" customFormat="1" ht="16.5" customHeight="1">
      <c r="A9" s="38"/>
      <c r="B9" s="44"/>
      <c r="C9" s="38"/>
      <c r="D9" s="38"/>
      <c r="E9" s="145" t="s">
        <v>126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4" t="s">
        <v>127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8" t="s">
        <v>896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6. 1. 2020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28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4" t="s">
        <v>29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28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4" t="s">
        <v>31</v>
      </c>
      <c r="E22" s="38"/>
      <c r="F22" s="38"/>
      <c r="G22" s="38"/>
      <c r="H22" s="38"/>
      <c r="I22" s="149" t="s">
        <v>26</v>
      </c>
      <c r="J22" s="133" t="s">
        <v>19</v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9" t="s">
        <v>28</v>
      </c>
      <c r="J23" s="133" t="s">
        <v>19</v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4" t="s">
        <v>34</v>
      </c>
      <c r="E25" s="38"/>
      <c r="F25" s="38"/>
      <c r="G25" s="38"/>
      <c r="H25" s="38"/>
      <c r="I25" s="149" t="s">
        <v>26</v>
      </c>
      <c r="J25" s="133" t="s">
        <v>19</v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854</v>
      </c>
      <c r="F26" s="38"/>
      <c r="G26" s="38"/>
      <c r="H26" s="38"/>
      <c r="I26" s="149" t="s">
        <v>28</v>
      </c>
      <c r="J26" s="133" t="s">
        <v>19</v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4" t="s">
        <v>35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83.25" customHeight="1">
      <c r="A29" s="151"/>
      <c r="B29" s="152"/>
      <c r="C29" s="151"/>
      <c r="D29" s="151"/>
      <c r="E29" s="153" t="s">
        <v>36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8" t="s">
        <v>37</v>
      </c>
      <c r="E32" s="38"/>
      <c r="F32" s="38"/>
      <c r="G32" s="38"/>
      <c r="H32" s="38"/>
      <c r="I32" s="146"/>
      <c r="J32" s="159">
        <f>ROUND(J94,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0" t="s">
        <v>39</v>
      </c>
      <c r="G34" s="38"/>
      <c r="H34" s="38"/>
      <c r="I34" s="161" t="s">
        <v>38</v>
      </c>
      <c r="J34" s="160" t="s">
        <v>40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41</v>
      </c>
      <c r="E35" s="144" t="s">
        <v>42</v>
      </c>
      <c r="F35" s="163">
        <f>ROUND((SUM(BE94:BE128)),  2)</f>
        <v>0</v>
      </c>
      <c r="G35" s="38"/>
      <c r="H35" s="38"/>
      <c r="I35" s="164">
        <v>0.20999999999999999</v>
      </c>
      <c r="J35" s="163">
        <f>ROUND(((SUM(BE94:BE128))*I35),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43</v>
      </c>
      <c r="F36" s="163">
        <f>ROUND((SUM(BF94:BF128)),  2)</f>
        <v>0</v>
      </c>
      <c r="G36" s="38"/>
      <c r="H36" s="38"/>
      <c r="I36" s="164">
        <v>0.14999999999999999</v>
      </c>
      <c r="J36" s="163">
        <f>ROUND(((SUM(BF94:BF128))*I36),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44</v>
      </c>
      <c r="F37" s="163">
        <f>ROUND((SUM(BG94:BG128)),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45</v>
      </c>
      <c r="F38" s="163">
        <f>ROUND((SUM(BH94:BH128)),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46</v>
      </c>
      <c r="F39" s="163">
        <f>ROUND((SUM(BI94:BI128)),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Revitalizace ulice Nádražní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125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126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127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 xml:space="preserve">SO 101.4.2 - Architektonický prvek  č.2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ul. Nádražní</v>
      </c>
      <c r="G56" s="40"/>
      <c r="H56" s="40"/>
      <c r="I56" s="149" t="s">
        <v>23</v>
      </c>
      <c r="J56" s="72" t="str">
        <f>IF(J14="","",J14)</f>
        <v>6. 1. 2020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31</v>
      </c>
      <c r="J58" s="36" t="str">
        <f>E23</f>
        <v>BENEPRO, a.s.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149" t="s">
        <v>34</v>
      </c>
      <c r="J59" s="36" t="str">
        <f>E26</f>
        <v>Martin Pniok - BMCH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130</v>
      </c>
      <c r="D61" s="181"/>
      <c r="E61" s="181"/>
      <c r="F61" s="181"/>
      <c r="G61" s="181"/>
      <c r="H61" s="181"/>
      <c r="I61" s="182"/>
      <c r="J61" s="183" t="s">
        <v>131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69</v>
      </c>
      <c r="D63" s="40"/>
      <c r="E63" s="40"/>
      <c r="F63" s="40"/>
      <c r="G63" s="40"/>
      <c r="H63" s="40"/>
      <c r="I63" s="146"/>
      <c r="J63" s="102">
        <f>J94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85"/>
      <c r="C64" s="186"/>
      <c r="D64" s="187" t="s">
        <v>133</v>
      </c>
      <c r="E64" s="188"/>
      <c r="F64" s="188"/>
      <c r="G64" s="188"/>
      <c r="H64" s="188"/>
      <c r="I64" s="189"/>
      <c r="J64" s="190">
        <f>J95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2"/>
      <c r="C65" s="125"/>
      <c r="D65" s="193" t="s">
        <v>134</v>
      </c>
      <c r="E65" s="194"/>
      <c r="F65" s="194"/>
      <c r="G65" s="194"/>
      <c r="H65" s="194"/>
      <c r="I65" s="195"/>
      <c r="J65" s="196">
        <f>J96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2"/>
      <c r="C66" s="125"/>
      <c r="D66" s="193" t="s">
        <v>136</v>
      </c>
      <c r="E66" s="194"/>
      <c r="F66" s="194"/>
      <c r="G66" s="194"/>
      <c r="H66" s="194"/>
      <c r="I66" s="195"/>
      <c r="J66" s="196">
        <f>J100</f>
        <v>0</v>
      </c>
      <c r="K66" s="125"/>
      <c r="L66" s="19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2"/>
      <c r="C67" s="125"/>
      <c r="D67" s="193" t="s">
        <v>855</v>
      </c>
      <c r="E67" s="194"/>
      <c r="F67" s="194"/>
      <c r="G67" s="194"/>
      <c r="H67" s="194"/>
      <c r="I67" s="195"/>
      <c r="J67" s="196">
        <f>J103</f>
        <v>0</v>
      </c>
      <c r="K67" s="125"/>
      <c r="L67" s="19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2"/>
      <c r="C68" s="125"/>
      <c r="D68" s="193" t="s">
        <v>137</v>
      </c>
      <c r="E68" s="194"/>
      <c r="F68" s="194"/>
      <c r="G68" s="194"/>
      <c r="H68" s="194"/>
      <c r="I68" s="195"/>
      <c r="J68" s="196">
        <f>J111</f>
        <v>0</v>
      </c>
      <c r="K68" s="125"/>
      <c r="L68" s="19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2"/>
      <c r="C69" s="125"/>
      <c r="D69" s="193" t="s">
        <v>138</v>
      </c>
      <c r="E69" s="194"/>
      <c r="F69" s="194"/>
      <c r="G69" s="194"/>
      <c r="H69" s="194"/>
      <c r="I69" s="195"/>
      <c r="J69" s="196">
        <f>J115</f>
        <v>0</v>
      </c>
      <c r="K69" s="125"/>
      <c r="L69" s="19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2"/>
      <c r="C70" s="125"/>
      <c r="D70" s="193" t="s">
        <v>139</v>
      </c>
      <c r="E70" s="194"/>
      <c r="F70" s="194"/>
      <c r="G70" s="194"/>
      <c r="H70" s="194"/>
      <c r="I70" s="195"/>
      <c r="J70" s="196">
        <f>J120</f>
        <v>0</v>
      </c>
      <c r="K70" s="125"/>
      <c r="L70" s="19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85"/>
      <c r="C71" s="186"/>
      <c r="D71" s="187" t="s">
        <v>140</v>
      </c>
      <c r="E71" s="188"/>
      <c r="F71" s="188"/>
      <c r="G71" s="188"/>
      <c r="H71" s="188"/>
      <c r="I71" s="189"/>
      <c r="J71" s="190">
        <f>J122</f>
        <v>0</v>
      </c>
      <c r="K71" s="186"/>
      <c r="L71" s="19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92"/>
      <c r="C72" s="125"/>
      <c r="D72" s="193" t="s">
        <v>143</v>
      </c>
      <c r="E72" s="194"/>
      <c r="F72" s="194"/>
      <c r="G72" s="194"/>
      <c r="H72" s="194"/>
      <c r="I72" s="195"/>
      <c r="J72" s="196">
        <f>J123</f>
        <v>0</v>
      </c>
      <c r="K72" s="125"/>
      <c r="L72" s="19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175"/>
      <c r="J74" s="60"/>
      <c r="K74" s="6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178"/>
      <c r="J78" s="62"/>
      <c r="K78" s="62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146</v>
      </c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79" t="str">
        <f>E7</f>
        <v>Revitalizace ulice Nádražní</v>
      </c>
      <c r="F82" s="32"/>
      <c r="G82" s="32"/>
      <c r="H82" s="32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" customFormat="1" ht="12" customHeight="1">
      <c r="B83" s="21"/>
      <c r="C83" s="32" t="s">
        <v>125</v>
      </c>
      <c r="D83" s="22"/>
      <c r="E83" s="22"/>
      <c r="F83" s="22"/>
      <c r="G83" s="22"/>
      <c r="H83" s="22"/>
      <c r="I83" s="138"/>
      <c r="J83" s="22"/>
      <c r="K83" s="22"/>
      <c r="L83" s="20"/>
    </row>
    <row r="84" s="2" customFormat="1" ht="16.5" customHeight="1">
      <c r="A84" s="38"/>
      <c r="B84" s="39"/>
      <c r="C84" s="40"/>
      <c r="D84" s="40"/>
      <c r="E84" s="179" t="s">
        <v>126</v>
      </c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127</v>
      </c>
      <c r="D85" s="40"/>
      <c r="E85" s="40"/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69" t="str">
        <f>E11</f>
        <v xml:space="preserve">SO 101.4.2 - Architektonický prvek  č.2</v>
      </c>
      <c r="F86" s="40"/>
      <c r="G86" s="40"/>
      <c r="H86" s="40"/>
      <c r="I86" s="146"/>
      <c r="J86" s="40"/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146"/>
      <c r="J87" s="40"/>
      <c r="K87" s="40"/>
      <c r="L87" s="14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40"/>
      <c r="E88" s="40"/>
      <c r="F88" s="27" t="str">
        <f>F14</f>
        <v>ul. Nádražní</v>
      </c>
      <c r="G88" s="40"/>
      <c r="H88" s="40"/>
      <c r="I88" s="149" t="s">
        <v>23</v>
      </c>
      <c r="J88" s="72" t="str">
        <f>IF(J14="","",J14)</f>
        <v>6. 1. 2020</v>
      </c>
      <c r="K88" s="40"/>
      <c r="L88" s="14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46"/>
      <c r="J89" s="40"/>
      <c r="K89" s="40"/>
      <c r="L89" s="14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25</v>
      </c>
      <c r="D90" s="40"/>
      <c r="E90" s="40"/>
      <c r="F90" s="27" t="str">
        <f>E17</f>
        <v xml:space="preserve"> </v>
      </c>
      <c r="G90" s="40"/>
      <c r="H90" s="40"/>
      <c r="I90" s="149" t="s">
        <v>31</v>
      </c>
      <c r="J90" s="36" t="str">
        <f>E23</f>
        <v>BENEPRO, a.s.</v>
      </c>
      <c r="K90" s="40"/>
      <c r="L90" s="14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29</v>
      </c>
      <c r="D91" s="40"/>
      <c r="E91" s="40"/>
      <c r="F91" s="27" t="str">
        <f>IF(E20="","",E20)</f>
        <v>Vyplň údaj</v>
      </c>
      <c r="G91" s="40"/>
      <c r="H91" s="40"/>
      <c r="I91" s="149" t="s">
        <v>34</v>
      </c>
      <c r="J91" s="36" t="str">
        <f>E26</f>
        <v>Martin Pniok - BMCH</v>
      </c>
      <c r="K91" s="40"/>
      <c r="L91" s="14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146"/>
      <c r="J92" s="40"/>
      <c r="K92" s="40"/>
      <c r="L92" s="147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98"/>
      <c r="B93" s="199"/>
      <c r="C93" s="200" t="s">
        <v>147</v>
      </c>
      <c r="D93" s="201" t="s">
        <v>56</v>
      </c>
      <c r="E93" s="201" t="s">
        <v>52</v>
      </c>
      <c r="F93" s="201" t="s">
        <v>53</v>
      </c>
      <c r="G93" s="201" t="s">
        <v>148</v>
      </c>
      <c r="H93" s="201" t="s">
        <v>149</v>
      </c>
      <c r="I93" s="202" t="s">
        <v>150</v>
      </c>
      <c r="J93" s="201" t="s">
        <v>131</v>
      </c>
      <c r="K93" s="203" t="s">
        <v>151</v>
      </c>
      <c r="L93" s="204"/>
      <c r="M93" s="92" t="s">
        <v>19</v>
      </c>
      <c r="N93" s="93" t="s">
        <v>41</v>
      </c>
      <c r="O93" s="93" t="s">
        <v>152</v>
      </c>
      <c r="P93" s="93" t="s">
        <v>153</v>
      </c>
      <c r="Q93" s="93" t="s">
        <v>154</v>
      </c>
      <c r="R93" s="93" t="s">
        <v>155</v>
      </c>
      <c r="S93" s="93" t="s">
        <v>156</v>
      </c>
      <c r="T93" s="94" t="s">
        <v>157</v>
      </c>
      <c r="U93" s="198"/>
      <c r="V93" s="198"/>
      <c r="W93" s="198"/>
      <c r="X93" s="198"/>
      <c r="Y93" s="198"/>
      <c r="Z93" s="198"/>
      <c r="AA93" s="198"/>
      <c r="AB93" s="198"/>
      <c r="AC93" s="198"/>
      <c r="AD93" s="198"/>
      <c r="AE93" s="198"/>
    </row>
    <row r="94" s="2" customFormat="1" ht="22.8" customHeight="1">
      <c r="A94" s="38"/>
      <c r="B94" s="39"/>
      <c r="C94" s="99" t="s">
        <v>158</v>
      </c>
      <c r="D94" s="40"/>
      <c r="E94" s="40"/>
      <c r="F94" s="40"/>
      <c r="G94" s="40"/>
      <c r="H94" s="40"/>
      <c r="I94" s="146"/>
      <c r="J94" s="205">
        <f>BK94</f>
        <v>0</v>
      </c>
      <c r="K94" s="40"/>
      <c r="L94" s="44"/>
      <c r="M94" s="95"/>
      <c r="N94" s="206"/>
      <c r="O94" s="96"/>
      <c r="P94" s="207">
        <f>P95+P122</f>
        <v>0</v>
      </c>
      <c r="Q94" s="96"/>
      <c r="R94" s="207">
        <f>R95+R122</f>
        <v>0</v>
      </c>
      <c r="S94" s="96"/>
      <c r="T94" s="208">
        <f>T95+T122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70</v>
      </c>
      <c r="AU94" s="17" t="s">
        <v>132</v>
      </c>
      <c r="BK94" s="209">
        <f>BK95+BK122</f>
        <v>0</v>
      </c>
    </row>
    <row r="95" s="12" customFormat="1" ht="25.92" customHeight="1">
      <c r="A95" s="12"/>
      <c r="B95" s="210"/>
      <c r="C95" s="211"/>
      <c r="D95" s="212" t="s">
        <v>70</v>
      </c>
      <c r="E95" s="213" t="s">
        <v>159</v>
      </c>
      <c r="F95" s="213" t="s">
        <v>160</v>
      </c>
      <c r="G95" s="211"/>
      <c r="H95" s="211"/>
      <c r="I95" s="214"/>
      <c r="J95" s="215">
        <f>BK95</f>
        <v>0</v>
      </c>
      <c r="K95" s="211"/>
      <c r="L95" s="216"/>
      <c r="M95" s="217"/>
      <c r="N95" s="218"/>
      <c r="O95" s="218"/>
      <c r="P95" s="219">
        <f>P96+P100+P103+P111+P115+P120</f>
        <v>0</v>
      </c>
      <c r="Q95" s="218"/>
      <c r="R95" s="219">
        <f>R96+R100+R103+R111+R115+R120</f>
        <v>0</v>
      </c>
      <c r="S95" s="218"/>
      <c r="T95" s="220">
        <f>T96+T100+T103+T111+T115+T120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21" t="s">
        <v>78</v>
      </c>
      <c r="AT95" s="222" t="s">
        <v>70</v>
      </c>
      <c r="AU95" s="222" t="s">
        <v>71</v>
      </c>
      <c r="AY95" s="221" t="s">
        <v>161</v>
      </c>
      <c r="BK95" s="223">
        <f>BK96+BK100+BK103+BK111+BK115+BK120</f>
        <v>0</v>
      </c>
    </row>
    <row r="96" s="12" customFormat="1" ht="22.8" customHeight="1">
      <c r="A96" s="12"/>
      <c r="B96" s="210"/>
      <c r="C96" s="211"/>
      <c r="D96" s="212" t="s">
        <v>70</v>
      </c>
      <c r="E96" s="224" t="s">
        <v>78</v>
      </c>
      <c r="F96" s="224" t="s">
        <v>162</v>
      </c>
      <c r="G96" s="211"/>
      <c r="H96" s="211"/>
      <c r="I96" s="214"/>
      <c r="J96" s="225">
        <f>BK96</f>
        <v>0</v>
      </c>
      <c r="K96" s="211"/>
      <c r="L96" s="216"/>
      <c r="M96" s="217"/>
      <c r="N96" s="218"/>
      <c r="O96" s="218"/>
      <c r="P96" s="219">
        <f>SUM(P97:P99)</f>
        <v>0</v>
      </c>
      <c r="Q96" s="218"/>
      <c r="R96" s="219">
        <f>SUM(R97:R99)</f>
        <v>0</v>
      </c>
      <c r="S96" s="218"/>
      <c r="T96" s="220">
        <f>SUM(T97:T99)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21" t="s">
        <v>78</v>
      </c>
      <c r="AT96" s="222" t="s">
        <v>70</v>
      </c>
      <c r="AU96" s="222" t="s">
        <v>78</v>
      </c>
      <c r="AY96" s="221" t="s">
        <v>161</v>
      </c>
      <c r="BK96" s="223">
        <f>SUM(BK97:BK99)</f>
        <v>0</v>
      </c>
    </row>
    <row r="97" s="2" customFormat="1" ht="21.75" customHeight="1">
      <c r="A97" s="38"/>
      <c r="B97" s="39"/>
      <c r="C97" s="226" t="s">
        <v>78</v>
      </c>
      <c r="D97" s="226" t="s">
        <v>163</v>
      </c>
      <c r="E97" s="227" t="s">
        <v>897</v>
      </c>
      <c r="F97" s="228" t="s">
        <v>898</v>
      </c>
      <c r="G97" s="229" t="s">
        <v>166</v>
      </c>
      <c r="H97" s="230">
        <v>24</v>
      </c>
      <c r="I97" s="231"/>
      <c r="J97" s="232">
        <f>ROUND(I97*H97,2)</f>
        <v>0</v>
      </c>
      <c r="K97" s="228" t="s">
        <v>19</v>
      </c>
      <c r="L97" s="44"/>
      <c r="M97" s="233" t="s">
        <v>19</v>
      </c>
      <c r="N97" s="234" t="s">
        <v>42</v>
      </c>
      <c r="O97" s="84"/>
      <c r="P97" s="235">
        <f>O97*H97</f>
        <v>0</v>
      </c>
      <c r="Q97" s="235">
        <v>0</v>
      </c>
      <c r="R97" s="235">
        <f>Q97*H97</f>
        <v>0</v>
      </c>
      <c r="S97" s="235">
        <v>0</v>
      </c>
      <c r="T97" s="23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7" t="s">
        <v>168</v>
      </c>
      <c r="AT97" s="237" t="s">
        <v>163</v>
      </c>
      <c r="AU97" s="237" t="s">
        <v>80</v>
      </c>
      <c r="AY97" s="17" t="s">
        <v>161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17" t="s">
        <v>78</v>
      </c>
      <c r="BK97" s="238">
        <f>ROUND(I97*H97,2)</f>
        <v>0</v>
      </c>
      <c r="BL97" s="17" t="s">
        <v>168</v>
      </c>
      <c r="BM97" s="237" t="s">
        <v>80</v>
      </c>
    </row>
    <row r="98" s="2" customFormat="1" ht="21.75" customHeight="1">
      <c r="A98" s="38"/>
      <c r="B98" s="39"/>
      <c r="C98" s="226" t="s">
        <v>80</v>
      </c>
      <c r="D98" s="226" t="s">
        <v>163</v>
      </c>
      <c r="E98" s="227" t="s">
        <v>899</v>
      </c>
      <c r="F98" s="228" t="s">
        <v>900</v>
      </c>
      <c r="G98" s="229" t="s">
        <v>166</v>
      </c>
      <c r="H98" s="230">
        <v>4.6799999999999997</v>
      </c>
      <c r="I98" s="231"/>
      <c r="J98" s="232">
        <f>ROUND(I98*H98,2)</f>
        <v>0</v>
      </c>
      <c r="K98" s="228" t="s">
        <v>19</v>
      </c>
      <c r="L98" s="44"/>
      <c r="M98" s="233" t="s">
        <v>19</v>
      </c>
      <c r="N98" s="234" t="s">
        <v>42</v>
      </c>
      <c r="O98" s="84"/>
      <c r="P98" s="235">
        <f>O98*H98</f>
        <v>0</v>
      </c>
      <c r="Q98" s="235">
        <v>0</v>
      </c>
      <c r="R98" s="235">
        <f>Q98*H98</f>
        <v>0</v>
      </c>
      <c r="S98" s="235">
        <v>0</v>
      </c>
      <c r="T98" s="23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7" t="s">
        <v>168</v>
      </c>
      <c r="AT98" s="237" t="s">
        <v>163</v>
      </c>
      <c r="AU98" s="237" t="s">
        <v>80</v>
      </c>
      <c r="AY98" s="17" t="s">
        <v>161</v>
      </c>
      <c r="BE98" s="238">
        <f>IF(N98="základní",J98,0)</f>
        <v>0</v>
      </c>
      <c r="BF98" s="238">
        <f>IF(N98="snížená",J98,0)</f>
        <v>0</v>
      </c>
      <c r="BG98" s="238">
        <f>IF(N98="zákl. přenesená",J98,0)</f>
        <v>0</v>
      </c>
      <c r="BH98" s="238">
        <f>IF(N98="sníž. přenesená",J98,0)</f>
        <v>0</v>
      </c>
      <c r="BI98" s="238">
        <f>IF(N98="nulová",J98,0)</f>
        <v>0</v>
      </c>
      <c r="BJ98" s="17" t="s">
        <v>78</v>
      </c>
      <c r="BK98" s="238">
        <f>ROUND(I98*H98,2)</f>
        <v>0</v>
      </c>
      <c r="BL98" s="17" t="s">
        <v>168</v>
      </c>
      <c r="BM98" s="237" t="s">
        <v>168</v>
      </c>
    </row>
    <row r="99" s="2" customFormat="1" ht="21.75" customHeight="1">
      <c r="A99" s="38"/>
      <c r="B99" s="39"/>
      <c r="C99" s="226" t="s">
        <v>187</v>
      </c>
      <c r="D99" s="226" t="s">
        <v>163</v>
      </c>
      <c r="E99" s="227" t="s">
        <v>856</v>
      </c>
      <c r="F99" s="228" t="s">
        <v>857</v>
      </c>
      <c r="G99" s="229" t="s">
        <v>166</v>
      </c>
      <c r="H99" s="230">
        <v>10.08</v>
      </c>
      <c r="I99" s="231"/>
      <c r="J99" s="232">
        <f>ROUND(I99*H99,2)</f>
        <v>0</v>
      </c>
      <c r="K99" s="228" t="s">
        <v>19</v>
      </c>
      <c r="L99" s="44"/>
      <c r="M99" s="233" t="s">
        <v>19</v>
      </c>
      <c r="N99" s="234" t="s">
        <v>42</v>
      </c>
      <c r="O99" s="84"/>
      <c r="P99" s="235">
        <f>O99*H99</f>
        <v>0</v>
      </c>
      <c r="Q99" s="235">
        <v>0</v>
      </c>
      <c r="R99" s="235">
        <f>Q99*H99</f>
        <v>0</v>
      </c>
      <c r="S99" s="235">
        <v>0</v>
      </c>
      <c r="T99" s="23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7" t="s">
        <v>168</v>
      </c>
      <c r="AT99" s="237" t="s">
        <v>163</v>
      </c>
      <c r="AU99" s="237" t="s">
        <v>80</v>
      </c>
      <c r="AY99" s="17" t="s">
        <v>161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17" t="s">
        <v>78</v>
      </c>
      <c r="BK99" s="238">
        <f>ROUND(I99*H99,2)</f>
        <v>0</v>
      </c>
      <c r="BL99" s="17" t="s">
        <v>168</v>
      </c>
      <c r="BM99" s="237" t="s">
        <v>198</v>
      </c>
    </row>
    <row r="100" s="12" customFormat="1" ht="22.8" customHeight="1">
      <c r="A100" s="12"/>
      <c r="B100" s="210"/>
      <c r="C100" s="211"/>
      <c r="D100" s="212" t="s">
        <v>70</v>
      </c>
      <c r="E100" s="224" t="s">
        <v>194</v>
      </c>
      <c r="F100" s="224" t="s">
        <v>361</v>
      </c>
      <c r="G100" s="211"/>
      <c r="H100" s="211"/>
      <c r="I100" s="214"/>
      <c r="J100" s="225">
        <f>BK100</f>
        <v>0</v>
      </c>
      <c r="K100" s="211"/>
      <c r="L100" s="216"/>
      <c r="M100" s="217"/>
      <c r="N100" s="218"/>
      <c r="O100" s="218"/>
      <c r="P100" s="219">
        <f>SUM(P101:P102)</f>
        <v>0</v>
      </c>
      <c r="Q100" s="218"/>
      <c r="R100" s="219">
        <f>SUM(R101:R102)</f>
        <v>0</v>
      </c>
      <c r="S100" s="218"/>
      <c r="T100" s="220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21" t="s">
        <v>78</v>
      </c>
      <c r="AT100" s="222" t="s">
        <v>70</v>
      </c>
      <c r="AU100" s="222" t="s">
        <v>78</v>
      </c>
      <c r="AY100" s="221" t="s">
        <v>161</v>
      </c>
      <c r="BK100" s="223">
        <f>SUM(BK101:BK102)</f>
        <v>0</v>
      </c>
    </row>
    <row r="101" s="2" customFormat="1" ht="21.75" customHeight="1">
      <c r="A101" s="38"/>
      <c r="B101" s="39"/>
      <c r="C101" s="226" t="s">
        <v>168</v>
      </c>
      <c r="D101" s="226" t="s">
        <v>163</v>
      </c>
      <c r="E101" s="227" t="s">
        <v>901</v>
      </c>
      <c r="F101" s="228" t="s">
        <v>902</v>
      </c>
      <c r="G101" s="229" t="s">
        <v>166</v>
      </c>
      <c r="H101" s="230">
        <v>6.4800000000000004</v>
      </c>
      <c r="I101" s="231"/>
      <c r="J101" s="232">
        <f>ROUND(I101*H101,2)</f>
        <v>0</v>
      </c>
      <c r="K101" s="228" t="s">
        <v>19</v>
      </c>
      <c r="L101" s="44"/>
      <c r="M101" s="233" t="s">
        <v>19</v>
      </c>
      <c r="N101" s="234" t="s">
        <v>42</v>
      </c>
      <c r="O101" s="84"/>
      <c r="P101" s="235">
        <f>O101*H101</f>
        <v>0</v>
      </c>
      <c r="Q101" s="235">
        <v>0</v>
      </c>
      <c r="R101" s="235">
        <f>Q101*H101</f>
        <v>0</v>
      </c>
      <c r="S101" s="235">
        <v>0</v>
      </c>
      <c r="T101" s="23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168</v>
      </c>
      <c r="AT101" s="237" t="s">
        <v>163</v>
      </c>
      <c r="AU101" s="237" t="s">
        <v>80</v>
      </c>
      <c r="AY101" s="17" t="s">
        <v>161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78</v>
      </c>
      <c r="BK101" s="238">
        <f>ROUND(I101*H101,2)</f>
        <v>0</v>
      </c>
      <c r="BL101" s="17" t="s">
        <v>168</v>
      </c>
      <c r="BM101" s="237" t="s">
        <v>213</v>
      </c>
    </row>
    <row r="102" s="2" customFormat="1" ht="21.75" customHeight="1">
      <c r="A102" s="38"/>
      <c r="B102" s="39"/>
      <c r="C102" s="226" t="s">
        <v>194</v>
      </c>
      <c r="D102" s="226" t="s">
        <v>163</v>
      </c>
      <c r="E102" s="227" t="s">
        <v>903</v>
      </c>
      <c r="F102" s="228" t="s">
        <v>904</v>
      </c>
      <c r="G102" s="229" t="s">
        <v>166</v>
      </c>
      <c r="H102" s="230">
        <v>18</v>
      </c>
      <c r="I102" s="231"/>
      <c r="J102" s="232">
        <f>ROUND(I102*H102,2)</f>
        <v>0</v>
      </c>
      <c r="K102" s="228" t="s">
        <v>19</v>
      </c>
      <c r="L102" s="44"/>
      <c r="M102" s="233" t="s">
        <v>19</v>
      </c>
      <c r="N102" s="234" t="s">
        <v>42</v>
      </c>
      <c r="O102" s="84"/>
      <c r="P102" s="235">
        <f>O102*H102</f>
        <v>0</v>
      </c>
      <c r="Q102" s="235">
        <v>0</v>
      </c>
      <c r="R102" s="235">
        <f>Q102*H102</f>
        <v>0</v>
      </c>
      <c r="S102" s="235">
        <v>0</v>
      </c>
      <c r="T102" s="23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7" t="s">
        <v>168</v>
      </c>
      <c r="AT102" s="237" t="s">
        <v>163</v>
      </c>
      <c r="AU102" s="237" t="s">
        <v>80</v>
      </c>
      <c r="AY102" s="17" t="s">
        <v>161</v>
      </c>
      <c r="BE102" s="238">
        <f>IF(N102="základní",J102,0)</f>
        <v>0</v>
      </c>
      <c r="BF102" s="238">
        <f>IF(N102="snížená",J102,0)</f>
        <v>0</v>
      </c>
      <c r="BG102" s="238">
        <f>IF(N102="zákl. přenesená",J102,0)</f>
        <v>0</v>
      </c>
      <c r="BH102" s="238">
        <f>IF(N102="sníž. přenesená",J102,0)</f>
        <v>0</v>
      </c>
      <c r="BI102" s="238">
        <f>IF(N102="nulová",J102,0)</f>
        <v>0</v>
      </c>
      <c r="BJ102" s="17" t="s">
        <v>78</v>
      </c>
      <c r="BK102" s="238">
        <f>ROUND(I102*H102,2)</f>
        <v>0</v>
      </c>
      <c r="BL102" s="17" t="s">
        <v>168</v>
      </c>
      <c r="BM102" s="237" t="s">
        <v>224</v>
      </c>
    </row>
    <row r="103" s="12" customFormat="1" ht="22.8" customHeight="1">
      <c r="A103" s="12"/>
      <c r="B103" s="210"/>
      <c r="C103" s="211"/>
      <c r="D103" s="212" t="s">
        <v>70</v>
      </c>
      <c r="E103" s="224" t="s">
        <v>198</v>
      </c>
      <c r="F103" s="224" t="s">
        <v>860</v>
      </c>
      <c r="G103" s="211"/>
      <c r="H103" s="211"/>
      <c r="I103" s="214"/>
      <c r="J103" s="225">
        <f>BK103</f>
        <v>0</v>
      </c>
      <c r="K103" s="211"/>
      <c r="L103" s="216"/>
      <c r="M103" s="217"/>
      <c r="N103" s="218"/>
      <c r="O103" s="218"/>
      <c r="P103" s="219">
        <f>SUM(P104:P110)</f>
        <v>0</v>
      </c>
      <c r="Q103" s="218"/>
      <c r="R103" s="219">
        <f>SUM(R104:R110)</f>
        <v>0</v>
      </c>
      <c r="S103" s="218"/>
      <c r="T103" s="220">
        <f>SUM(T104:T110)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21" t="s">
        <v>78</v>
      </c>
      <c r="AT103" s="222" t="s">
        <v>70</v>
      </c>
      <c r="AU103" s="222" t="s">
        <v>78</v>
      </c>
      <c r="AY103" s="221" t="s">
        <v>161</v>
      </c>
      <c r="BK103" s="223">
        <f>SUM(BK104:BK110)</f>
        <v>0</v>
      </c>
    </row>
    <row r="104" s="2" customFormat="1" ht="21.75" customHeight="1">
      <c r="A104" s="38"/>
      <c r="B104" s="39"/>
      <c r="C104" s="226" t="s">
        <v>198</v>
      </c>
      <c r="D104" s="226" t="s">
        <v>163</v>
      </c>
      <c r="E104" s="227" t="s">
        <v>861</v>
      </c>
      <c r="F104" s="228" t="s">
        <v>862</v>
      </c>
      <c r="G104" s="229" t="s">
        <v>210</v>
      </c>
      <c r="H104" s="230">
        <v>0.54000000000000004</v>
      </c>
      <c r="I104" s="231"/>
      <c r="J104" s="232">
        <f>ROUND(I104*H104,2)</f>
        <v>0</v>
      </c>
      <c r="K104" s="228" t="s">
        <v>19</v>
      </c>
      <c r="L104" s="44"/>
      <c r="M104" s="233" t="s">
        <v>19</v>
      </c>
      <c r="N104" s="234" t="s">
        <v>42</v>
      </c>
      <c r="O104" s="84"/>
      <c r="P104" s="235">
        <f>O104*H104</f>
        <v>0</v>
      </c>
      <c r="Q104" s="235">
        <v>0</v>
      </c>
      <c r="R104" s="235">
        <f>Q104*H104</f>
        <v>0</v>
      </c>
      <c r="S104" s="235">
        <v>0</v>
      </c>
      <c r="T104" s="23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7" t="s">
        <v>168</v>
      </c>
      <c r="AT104" s="237" t="s">
        <v>163</v>
      </c>
      <c r="AU104" s="237" t="s">
        <v>80</v>
      </c>
      <c r="AY104" s="17" t="s">
        <v>161</v>
      </c>
      <c r="BE104" s="238">
        <f>IF(N104="základní",J104,0)</f>
        <v>0</v>
      </c>
      <c r="BF104" s="238">
        <f>IF(N104="snížená",J104,0)</f>
        <v>0</v>
      </c>
      <c r="BG104" s="238">
        <f>IF(N104="zákl. přenesená",J104,0)</f>
        <v>0</v>
      </c>
      <c r="BH104" s="238">
        <f>IF(N104="sníž. přenesená",J104,0)</f>
        <v>0</v>
      </c>
      <c r="BI104" s="238">
        <f>IF(N104="nulová",J104,0)</f>
        <v>0</v>
      </c>
      <c r="BJ104" s="17" t="s">
        <v>78</v>
      </c>
      <c r="BK104" s="238">
        <f>ROUND(I104*H104,2)</f>
        <v>0</v>
      </c>
      <c r="BL104" s="17" t="s">
        <v>168</v>
      </c>
      <c r="BM104" s="237" t="s">
        <v>244</v>
      </c>
    </row>
    <row r="105" s="2" customFormat="1" ht="21.75" customHeight="1">
      <c r="A105" s="38"/>
      <c r="B105" s="39"/>
      <c r="C105" s="226" t="s">
        <v>207</v>
      </c>
      <c r="D105" s="226" t="s">
        <v>163</v>
      </c>
      <c r="E105" s="227" t="s">
        <v>863</v>
      </c>
      <c r="F105" s="228" t="s">
        <v>864</v>
      </c>
      <c r="G105" s="229" t="s">
        <v>210</v>
      </c>
      <c r="H105" s="230">
        <v>0.54000000000000004</v>
      </c>
      <c r="I105" s="231"/>
      <c r="J105" s="232">
        <f>ROUND(I105*H105,2)</f>
        <v>0</v>
      </c>
      <c r="K105" s="228" t="s">
        <v>19</v>
      </c>
      <c r="L105" s="44"/>
      <c r="M105" s="233" t="s">
        <v>19</v>
      </c>
      <c r="N105" s="234" t="s">
        <v>42</v>
      </c>
      <c r="O105" s="84"/>
      <c r="P105" s="235">
        <f>O105*H105</f>
        <v>0</v>
      </c>
      <c r="Q105" s="235">
        <v>0</v>
      </c>
      <c r="R105" s="235">
        <f>Q105*H105</f>
        <v>0</v>
      </c>
      <c r="S105" s="235">
        <v>0</v>
      </c>
      <c r="T105" s="23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7" t="s">
        <v>168</v>
      </c>
      <c r="AT105" s="237" t="s">
        <v>163</v>
      </c>
      <c r="AU105" s="237" t="s">
        <v>80</v>
      </c>
      <c r="AY105" s="17" t="s">
        <v>161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17" t="s">
        <v>78</v>
      </c>
      <c r="BK105" s="238">
        <f>ROUND(I105*H105,2)</f>
        <v>0</v>
      </c>
      <c r="BL105" s="17" t="s">
        <v>168</v>
      </c>
      <c r="BM105" s="237" t="s">
        <v>262</v>
      </c>
    </row>
    <row r="106" s="2" customFormat="1" ht="21.75" customHeight="1">
      <c r="A106" s="38"/>
      <c r="B106" s="39"/>
      <c r="C106" s="226" t="s">
        <v>213</v>
      </c>
      <c r="D106" s="226" t="s">
        <v>163</v>
      </c>
      <c r="E106" s="227" t="s">
        <v>865</v>
      </c>
      <c r="F106" s="228" t="s">
        <v>866</v>
      </c>
      <c r="G106" s="229" t="s">
        <v>210</v>
      </c>
      <c r="H106" s="230">
        <v>0.54000000000000004</v>
      </c>
      <c r="I106" s="231"/>
      <c r="J106" s="232">
        <f>ROUND(I106*H106,2)</f>
        <v>0</v>
      </c>
      <c r="K106" s="228" t="s">
        <v>19</v>
      </c>
      <c r="L106" s="44"/>
      <c r="M106" s="233" t="s">
        <v>19</v>
      </c>
      <c r="N106" s="234" t="s">
        <v>42</v>
      </c>
      <c r="O106" s="84"/>
      <c r="P106" s="235">
        <f>O106*H106</f>
        <v>0</v>
      </c>
      <c r="Q106" s="235">
        <v>0</v>
      </c>
      <c r="R106" s="235">
        <f>Q106*H106</f>
        <v>0</v>
      </c>
      <c r="S106" s="235">
        <v>0</v>
      </c>
      <c r="T106" s="23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37" t="s">
        <v>168</v>
      </c>
      <c r="AT106" s="237" t="s">
        <v>163</v>
      </c>
      <c r="AU106" s="237" t="s">
        <v>80</v>
      </c>
      <c r="AY106" s="17" t="s">
        <v>161</v>
      </c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17" t="s">
        <v>78</v>
      </c>
      <c r="BK106" s="238">
        <f>ROUND(I106*H106,2)</f>
        <v>0</v>
      </c>
      <c r="BL106" s="17" t="s">
        <v>168</v>
      </c>
      <c r="BM106" s="237" t="s">
        <v>276</v>
      </c>
    </row>
    <row r="107" s="2" customFormat="1" ht="16.5" customHeight="1">
      <c r="A107" s="38"/>
      <c r="B107" s="39"/>
      <c r="C107" s="226" t="s">
        <v>218</v>
      </c>
      <c r="D107" s="226" t="s">
        <v>163</v>
      </c>
      <c r="E107" s="227" t="s">
        <v>867</v>
      </c>
      <c r="F107" s="228" t="s">
        <v>868</v>
      </c>
      <c r="G107" s="229" t="s">
        <v>210</v>
      </c>
      <c r="H107" s="230">
        <v>0.54000000000000004</v>
      </c>
      <c r="I107" s="231"/>
      <c r="J107" s="232">
        <f>ROUND(I107*H107,2)</f>
        <v>0</v>
      </c>
      <c r="K107" s="228" t="s">
        <v>19</v>
      </c>
      <c r="L107" s="44"/>
      <c r="M107" s="233" t="s">
        <v>19</v>
      </c>
      <c r="N107" s="234" t="s">
        <v>42</v>
      </c>
      <c r="O107" s="84"/>
      <c r="P107" s="235">
        <f>O107*H107</f>
        <v>0</v>
      </c>
      <c r="Q107" s="235">
        <v>0</v>
      </c>
      <c r="R107" s="235">
        <f>Q107*H107</f>
        <v>0</v>
      </c>
      <c r="S107" s="235">
        <v>0</v>
      </c>
      <c r="T107" s="23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37" t="s">
        <v>168</v>
      </c>
      <c r="AT107" s="237" t="s">
        <v>163</v>
      </c>
      <c r="AU107" s="237" t="s">
        <v>80</v>
      </c>
      <c r="AY107" s="17" t="s">
        <v>161</v>
      </c>
      <c r="BE107" s="238">
        <f>IF(N107="základní",J107,0)</f>
        <v>0</v>
      </c>
      <c r="BF107" s="238">
        <f>IF(N107="snížená",J107,0)</f>
        <v>0</v>
      </c>
      <c r="BG107" s="238">
        <f>IF(N107="zákl. přenesená",J107,0)</f>
        <v>0</v>
      </c>
      <c r="BH107" s="238">
        <f>IF(N107="sníž. přenesená",J107,0)</f>
        <v>0</v>
      </c>
      <c r="BI107" s="238">
        <f>IF(N107="nulová",J107,0)</f>
        <v>0</v>
      </c>
      <c r="BJ107" s="17" t="s">
        <v>78</v>
      </c>
      <c r="BK107" s="238">
        <f>ROUND(I107*H107,2)</f>
        <v>0</v>
      </c>
      <c r="BL107" s="17" t="s">
        <v>168</v>
      </c>
      <c r="BM107" s="237" t="s">
        <v>284</v>
      </c>
    </row>
    <row r="108" s="2" customFormat="1" ht="16.5" customHeight="1">
      <c r="A108" s="38"/>
      <c r="B108" s="39"/>
      <c r="C108" s="226" t="s">
        <v>224</v>
      </c>
      <c r="D108" s="226" t="s">
        <v>163</v>
      </c>
      <c r="E108" s="227" t="s">
        <v>869</v>
      </c>
      <c r="F108" s="228" t="s">
        <v>870</v>
      </c>
      <c r="G108" s="229" t="s">
        <v>166</v>
      </c>
      <c r="H108" s="230">
        <v>3.3599999999999999</v>
      </c>
      <c r="I108" s="231"/>
      <c r="J108" s="232">
        <f>ROUND(I108*H108,2)</f>
        <v>0</v>
      </c>
      <c r="K108" s="228" t="s">
        <v>19</v>
      </c>
      <c r="L108" s="44"/>
      <c r="M108" s="233" t="s">
        <v>19</v>
      </c>
      <c r="N108" s="234" t="s">
        <v>42</v>
      </c>
      <c r="O108" s="84"/>
      <c r="P108" s="235">
        <f>O108*H108</f>
        <v>0</v>
      </c>
      <c r="Q108" s="235">
        <v>0</v>
      </c>
      <c r="R108" s="235">
        <f>Q108*H108</f>
        <v>0</v>
      </c>
      <c r="S108" s="235">
        <v>0</v>
      </c>
      <c r="T108" s="23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37" t="s">
        <v>168</v>
      </c>
      <c r="AT108" s="237" t="s">
        <v>163</v>
      </c>
      <c r="AU108" s="237" t="s">
        <v>80</v>
      </c>
      <c r="AY108" s="17" t="s">
        <v>161</v>
      </c>
      <c r="BE108" s="238">
        <f>IF(N108="základní",J108,0)</f>
        <v>0</v>
      </c>
      <c r="BF108" s="238">
        <f>IF(N108="snížená",J108,0)</f>
        <v>0</v>
      </c>
      <c r="BG108" s="238">
        <f>IF(N108="zákl. přenesená",J108,0)</f>
        <v>0</v>
      </c>
      <c r="BH108" s="238">
        <f>IF(N108="sníž. přenesená",J108,0)</f>
        <v>0</v>
      </c>
      <c r="BI108" s="238">
        <f>IF(N108="nulová",J108,0)</f>
        <v>0</v>
      </c>
      <c r="BJ108" s="17" t="s">
        <v>78</v>
      </c>
      <c r="BK108" s="238">
        <f>ROUND(I108*H108,2)</f>
        <v>0</v>
      </c>
      <c r="BL108" s="17" t="s">
        <v>168</v>
      </c>
      <c r="BM108" s="237" t="s">
        <v>296</v>
      </c>
    </row>
    <row r="109" s="2" customFormat="1" ht="16.5" customHeight="1">
      <c r="A109" s="38"/>
      <c r="B109" s="39"/>
      <c r="C109" s="226" t="s">
        <v>238</v>
      </c>
      <c r="D109" s="226" t="s">
        <v>163</v>
      </c>
      <c r="E109" s="227" t="s">
        <v>871</v>
      </c>
      <c r="F109" s="228" t="s">
        <v>872</v>
      </c>
      <c r="G109" s="229" t="s">
        <v>166</v>
      </c>
      <c r="H109" s="230">
        <v>3.3599999999999999</v>
      </c>
      <c r="I109" s="231"/>
      <c r="J109" s="232">
        <f>ROUND(I109*H109,2)</f>
        <v>0</v>
      </c>
      <c r="K109" s="228" t="s">
        <v>19</v>
      </c>
      <c r="L109" s="44"/>
      <c r="M109" s="233" t="s">
        <v>19</v>
      </c>
      <c r="N109" s="234" t="s">
        <v>42</v>
      </c>
      <c r="O109" s="84"/>
      <c r="P109" s="235">
        <f>O109*H109</f>
        <v>0</v>
      </c>
      <c r="Q109" s="235">
        <v>0</v>
      </c>
      <c r="R109" s="235">
        <f>Q109*H109</f>
        <v>0</v>
      </c>
      <c r="S109" s="235">
        <v>0</v>
      </c>
      <c r="T109" s="23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7" t="s">
        <v>168</v>
      </c>
      <c r="AT109" s="237" t="s">
        <v>163</v>
      </c>
      <c r="AU109" s="237" t="s">
        <v>80</v>
      </c>
      <c r="AY109" s="17" t="s">
        <v>161</v>
      </c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17" t="s">
        <v>78</v>
      </c>
      <c r="BK109" s="238">
        <f>ROUND(I109*H109,2)</f>
        <v>0</v>
      </c>
      <c r="BL109" s="17" t="s">
        <v>168</v>
      </c>
      <c r="BM109" s="237" t="s">
        <v>310</v>
      </c>
    </row>
    <row r="110" s="2" customFormat="1" ht="16.5" customHeight="1">
      <c r="A110" s="38"/>
      <c r="B110" s="39"/>
      <c r="C110" s="226" t="s">
        <v>244</v>
      </c>
      <c r="D110" s="226" t="s">
        <v>163</v>
      </c>
      <c r="E110" s="227" t="s">
        <v>873</v>
      </c>
      <c r="F110" s="228" t="s">
        <v>874</v>
      </c>
      <c r="G110" s="229" t="s">
        <v>287</v>
      </c>
      <c r="H110" s="230">
        <v>0.02</v>
      </c>
      <c r="I110" s="231"/>
      <c r="J110" s="232">
        <f>ROUND(I110*H110,2)</f>
        <v>0</v>
      </c>
      <c r="K110" s="228" t="s">
        <v>19</v>
      </c>
      <c r="L110" s="44"/>
      <c r="M110" s="233" t="s">
        <v>19</v>
      </c>
      <c r="N110" s="234" t="s">
        <v>42</v>
      </c>
      <c r="O110" s="84"/>
      <c r="P110" s="235">
        <f>O110*H110</f>
        <v>0</v>
      </c>
      <c r="Q110" s="235">
        <v>0</v>
      </c>
      <c r="R110" s="235">
        <f>Q110*H110</f>
        <v>0</v>
      </c>
      <c r="S110" s="235">
        <v>0</v>
      </c>
      <c r="T110" s="23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37" t="s">
        <v>168</v>
      </c>
      <c r="AT110" s="237" t="s">
        <v>163</v>
      </c>
      <c r="AU110" s="237" t="s">
        <v>80</v>
      </c>
      <c r="AY110" s="17" t="s">
        <v>161</v>
      </c>
      <c r="BE110" s="238">
        <f>IF(N110="základní",J110,0)</f>
        <v>0</v>
      </c>
      <c r="BF110" s="238">
        <f>IF(N110="snížená",J110,0)</f>
        <v>0</v>
      </c>
      <c r="BG110" s="238">
        <f>IF(N110="zákl. přenesená",J110,0)</f>
        <v>0</v>
      </c>
      <c r="BH110" s="238">
        <f>IF(N110="sníž. přenesená",J110,0)</f>
        <v>0</v>
      </c>
      <c r="BI110" s="238">
        <f>IF(N110="nulová",J110,0)</f>
        <v>0</v>
      </c>
      <c r="BJ110" s="17" t="s">
        <v>78</v>
      </c>
      <c r="BK110" s="238">
        <f>ROUND(I110*H110,2)</f>
        <v>0</v>
      </c>
      <c r="BL110" s="17" t="s">
        <v>168</v>
      </c>
      <c r="BM110" s="237" t="s">
        <v>321</v>
      </c>
    </row>
    <row r="111" s="12" customFormat="1" ht="22.8" customHeight="1">
      <c r="A111" s="12"/>
      <c r="B111" s="210"/>
      <c r="C111" s="211"/>
      <c r="D111" s="212" t="s">
        <v>70</v>
      </c>
      <c r="E111" s="224" t="s">
        <v>218</v>
      </c>
      <c r="F111" s="224" t="s">
        <v>503</v>
      </c>
      <c r="G111" s="211"/>
      <c r="H111" s="211"/>
      <c r="I111" s="214"/>
      <c r="J111" s="225">
        <f>BK111</f>
        <v>0</v>
      </c>
      <c r="K111" s="211"/>
      <c r="L111" s="216"/>
      <c r="M111" s="217"/>
      <c r="N111" s="218"/>
      <c r="O111" s="218"/>
      <c r="P111" s="219">
        <f>SUM(P112:P114)</f>
        <v>0</v>
      </c>
      <c r="Q111" s="218"/>
      <c r="R111" s="219">
        <f>SUM(R112:R114)</f>
        <v>0</v>
      </c>
      <c r="S111" s="218"/>
      <c r="T111" s="220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21" t="s">
        <v>78</v>
      </c>
      <c r="AT111" s="222" t="s">
        <v>70</v>
      </c>
      <c r="AU111" s="222" t="s">
        <v>78</v>
      </c>
      <c r="AY111" s="221" t="s">
        <v>161</v>
      </c>
      <c r="BK111" s="223">
        <f>SUM(BK112:BK114)</f>
        <v>0</v>
      </c>
    </row>
    <row r="112" s="2" customFormat="1" ht="21.75" customHeight="1">
      <c r="A112" s="38"/>
      <c r="B112" s="39"/>
      <c r="C112" s="226" t="s">
        <v>257</v>
      </c>
      <c r="D112" s="226" t="s">
        <v>163</v>
      </c>
      <c r="E112" s="227" t="s">
        <v>875</v>
      </c>
      <c r="F112" s="228" t="s">
        <v>876</v>
      </c>
      <c r="G112" s="229" t="s">
        <v>511</v>
      </c>
      <c r="H112" s="230">
        <v>24</v>
      </c>
      <c r="I112" s="231"/>
      <c r="J112" s="232">
        <f>ROUND(I112*H112,2)</f>
        <v>0</v>
      </c>
      <c r="K112" s="228" t="s">
        <v>19</v>
      </c>
      <c r="L112" s="44"/>
      <c r="M112" s="233" t="s">
        <v>19</v>
      </c>
      <c r="N112" s="234" t="s">
        <v>42</v>
      </c>
      <c r="O112" s="84"/>
      <c r="P112" s="235">
        <f>O112*H112</f>
        <v>0</v>
      </c>
      <c r="Q112" s="235">
        <v>0</v>
      </c>
      <c r="R112" s="235">
        <f>Q112*H112</f>
        <v>0</v>
      </c>
      <c r="S112" s="235">
        <v>0</v>
      </c>
      <c r="T112" s="23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37" t="s">
        <v>168</v>
      </c>
      <c r="AT112" s="237" t="s">
        <v>163</v>
      </c>
      <c r="AU112" s="237" t="s">
        <v>80</v>
      </c>
      <c r="AY112" s="17" t="s">
        <v>161</v>
      </c>
      <c r="BE112" s="238">
        <f>IF(N112="základní",J112,0)</f>
        <v>0</v>
      </c>
      <c r="BF112" s="238">
        <f>IF(N112="snížená",J112,0)</f>
        <v>0</v>
      </c>
      <c r="BG112" s="238">
        <f>IF(N112="zákl. přenesená",J112,0)</f>
        <v>0</v>
      </c>
      <c r="BH112" s="238">
        <f>IF(N112="sníž. přenesená",J112,0)</f>
        <v>0</v>
      </c>
      <c r="BI112" s="238">
        <f>IF(N112="nulová",J112,0)</f>
        <v>0</v>
      </c>
      <c r="BJ112" s="17" t="s">
        <v>78</v>
      </c>
      <c r="BK112" s="238">
        <f>ROUND(I112*H112,2)</f>
        <v>0</v>
      </c>
      <c r="BL112" s="17" t="s">
        <v>168</v>
      </c>
      <c r="BM112" s="237" t="s">
        <v>331</v>
      </c>
    </row>
    <row r="113" s="2" customFormat="1" ht="16.5" customHeight="1">
      <c r="A113" s="38"/>
      <c r="B113" s="39"/>
      <c r="C113" s="226" t="s">
        <v>262</v>
      </c>
      <c r="D113" s="226" t="s">
        <v>163</v>
      </c>
      <c r="E113" s="227" t="s">
        <v>879</v>
      </c>
      <c r="F113" s="228" t="s">
        <v>880</v>
      </c>
      <c r="G113" s="229" t="s">
        <v>511</v>
      </c>
      <c r="H113" s="230">
        <v>24</v>
      </c>
      <c r="I113" s="231"/>
      <c r="J113" s="232">
        <f>ROUND(I113*H113,2)</f>
        <v>0</v>
      </c>
      <c r="K113" s="228" t="s">
        <v>19</v>
      </c>
      <c r="L113" s="44"/>
      <c r="M113" s="233" t="s">
        <v>19</v>
      </c>
      <c r="N113" s="234" t="s">
        <v>42</v>
      </c>
      <c r="O113" s="84"/>
      <c r="P113" s="235">
        <f>O113*H113</f>
        <v>0</v>
      </c>
      <c r="Q113" s="235">
        <v>0</v>
      </c>
      <c r="R113" s="235">
        <f>Q113*H113</f>
        <v>0</v>
      </c>
      <c r="S113" s="235">
        <v>0</v>
      </c>
      <c r="T113" s="23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7" t="s">
        <v>168</v>
      </c>
      <c r="AT113" s="237" t="s">
        <v>163</v>
      </c>
      <c r="AU113" s="237" t="s">
        <v>80</v>
      </c>
      <c r="AY113" s="17" t="s">
        <v>161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17" t="s">
        <v>78</v>
      </c>
      <c r="BK113" s="238">
        <f>ROUND(I113*H113,2)</f>
        <v>0</v>
      </c>
      <c r="BL113" s="17" t="s">
        <v>168</v>
      </c>
      <c r="BM113" s="237" t="s">
        <v>342</v>
      </c>
    </row>
    <row r="114" s="2" customFormat="1" ht="21.75" customHeight="1">
      <c r="A114" s="38"/>
      <c r="B114" s="39"/>
      <c r="C114" s="226" t="s">
        <v>8</v>
      </c>
      <c r="D114" s="226" t="s">
        <v>163</v>
      </c>
      <c r="E114" s="227" t="s">
        <v>905</v>
      </c>
      <c r="F114" s="228" t="s">
        <v>906</v>
      </c>
      <c r="G114" s="229" t="s">
        <v>166</v>
      </c>
      <c r="H114" s="230">
        <v>18</v>
      </c>
      <c r="I114" s="231"/>
      <c r="J114" s="232">
        <f>ROUND(I114*H114,2)</f>
        <v>0</v>
      </c>
      <c r="K114" s="228" t="s">
        <v>19</v>
      </c>
      <c r="L114" s="44"/>
      <c r="M114" s="233" t="s">
        <v>19</v>
      </c>
      <c r="N114" s="234" t="s">
        <v>42</v>
      </c>
      <c r="O114" s="84"/>
      <c r="P114" s="235">
        <f>O114*H114</f>
        <v>0</v>
      </c>
      <c r="Q114" s="235">
        <v>0</v>
      </c>
      <c r="R114" s="235">
        <f>Q114*H114</f>
        <v>0</v>
      </c>
      <c r="S114" s="235">
        <v>0</v>
      </c>
      <c r="T114" s="23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37" t="s">
        <v>168</v>
      </c>
      <c r="AT114" s="237" t="s">
        <v>163</v>
      </c>
      <c r="AU114" s="237" t="s">
        <v>80</v>
      </c>
      <c r="AY114" s="17" t="s">
        <v>161</v>
      </c>
      <c r="BE114" s="238">
        <f>IF(N114="základní",J114,0)</f>
        <v>0</v>
      </c>
      <c r="BF114" s="238">
        <f>IF(N114="snížená",J114,0)</f>
        <v>0</v>
      </c>
      <c r="BG114" s="238">
        <f>IF(N114="zákl. přenesená",J114,0)</f>
        <v>0</v>
      </c>
      <c r="BH114" s="238">
        <f>IF(N114="sníž. přenesená",J114,0)</f>
        <v>0</v>
      </c>
      <c r="BI114" s="238">
        <f>IF(N114="nulová",J114,0)</f>
        <v>0</v>
      </c>
      <c r="BJ114" s="17" t="s">
        <v>78</v>
      </c>
      <c r="BK114" s="238">
        <f>ROUND(I114*H114,2)</f>
        <v>0</v>
      </c>
      <c r="BL114" s="17" t="s">
        <v>168</v>
      </c>
      <c r="BM114" s="237" t="s">
        <v>351</v>
      </c>
    </row>
    <row r="115" s="12" customFormat="1" ht="22.8" customHeight="1">
      <c r="A115" s="12"/>
      <c r="B115" s="210"/>
      <c r="C115" s="211"/>
      <c r="D115" s="212" t="s">
        <v>70</v>
      </c>
      <c r="E115" s="224" t="s">
        <v>624</v>
      </c>
      <c r="F115" s="224" t="s">
        <v>625</v>
      </c>
      <c r="G115" s="211"/>
      <c r="H115" s="211"/>
      <c r="I115" s="214"/>
      <c r="J115" s="225">
        <f>BK115</f>
        <v>0</v>
      </c>
      <c r="K115" s="211"/>
      <c r="L115" s="216"/>
      <c r="M115" s="217"/>
      <c r="N115" s="218"/>
      <c r="O115" s="218"/>
      <c r="P115" s="219">
        <f>SUM(P116:P119)</f>
        <v>0</v>
      </c>
      <c r="Q115" s="218"/>
      <c r="R115" s="219">
        <f>SUM(R116:R119)</f>
        <v>0</v>
      </c>
      <c r="S115" s="218"/>
      <c r="T115" s="220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21" t="s">
        <v>78</v>
      </c>
      <c r="AT115" s="222" t="s">
        <v>70</v>
      </c>
      <c r="AU115" s="222" t="s">
        <v>78</v>
      </c>
      <c r="AY115" s="221" t="s">
        <v>161</v>
      </c>
      <c r="BK115" s="223">
        <f>SUM(BK116:BK119)</f>
        <v>0</v>
      </c>
    </row>
    <row r="116" s="2" customFormat="1" ht="21.75" customHeight="1">
      <c r="A116" s="38"/>
      <c r="B116" s="39"/>
      <c r="C116" s="226" t="s">
        <v>276</v>
      </c>
      <c r="D116" s="226" t="s">
        <v>163</v>
      </c>
      <c r="E116" s="227" t="s">
        <v>644</v>
      </c>
      <c r="F116" s="228" t="s">
        <v>881</v>
      </c>
      <c r="G116" s="229" t="s">
        <v>287</v>
      </c>
      <c r="H116" s="230">
        <v>11.516</v>
      </c>
      <c r="I116" s="231"/>
      <c r="J116" s="232">
        <f>ROUND(I116*H116,2)</f>
        <v>0</v>
      </c>
      <c r="K116" s="228" t="s">
        <v>19</v>
      </c>
      <c r="L116" s="44"/>
      <c r="M116" s="233" t="s">
        <v>19</v>
      </c>
      <c r="N116" s="234" t="s">
        <v>42</v>
      </c>
      <c r="O116" s="84"/>
      <c r="P116" s="235">
        <f>O116*H116</f>
        <v>0</v>
      </c>
      <c r="Q116" s="235">
        <v>0</v>
      </c>
      <c r="R116" s="235">
        <f>Q116*H116</f>
        <v>0</v>
      </c>
      <c r="S116" s="235">
        <v>0</v>
      </c>
      <c r="T116" s="23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37" t="s">
        <v>168</v>
      </c>
      <c r="AT116" s="237" t="s">
        <v>163</v>
      </c>
      <c r="AU116" s="237" t="s">
        <v>80</v>
      </c>
      <c r="AY116" s="17" t="s">
        <v>161</v>
      </c>
      <c r="BE116" s="238">
        <f>IF(N116="základní",J116,0)</f>
        <v>0</v>
      </c>
      <c r="BF116" s="238">
        <f>IF(N116="snížená",J116,0)</f>
        <v>0</v>
      </c>
      <c r="BG116" s="238">
        <f>IF(N116="zákl. přenesená",J116,0)</f>
        <v>0</v>
      </c>
      <c r="BH116" s="238">
        <f>IF(N116="sníž. přenesená",J116,0)</f>
        <v>0</v>
      </c>
      <c r="BI116" s="238">
        <f>IF(N116="nulová",J116,0)</f>
        <v>0</v>
      </c>
      <c r="BJ116" s="17" t="s">
        <v>78</v>
      </c>
      <c r="BK116" s="238">
        <f>ROUND(I116*H116,2)</f>
        <v>0</v>
      </c>
      <c r="BL116" s="17" t="s">
        <v>168</v>
      </c>
      <c r="BM116" s="237" t="s">
        <v>362</v>
      </c>
    </row>
    <row r="117" s="2" customFormat="1" ht="16.5" customHeight="1">
      <c r="A117" s="38"/>
      <c r="B117" s="39"/>
      <c r="C117" s="226" t="s">
        <v>280</v>
      </c>
      <c r="D117" s="226" t="s">
        <v>163</v>
      </c>
      <c r="E117" s="227" t="s">
        <v>882</v>
      </c>
      <c r="F117" s="228" t="s">
        <v>883</v>
      </c>
      <c r="G117" s="229" t="s">
        <v>287</v>
      </c>
      <c r="H117" s="230">
        <v>11.516</v>
      </c>
      <c r="I117" s="231"/>
      <c r="J117" s="232">
        <f>ROUND(I117*H117,2)</f>
        <v>0</v>
      </c>
      <c r="K117" s="228" t="s">
        <v>19</v>
      </c>
      <c r="L117" s="44"/>
      <c r="M117" s="233" t="s">
        <v>19</v>
      </c>
      <c r="N117" s="234" t="s">
        <v>42</v>
      </c>
      <c r="O117" s="84"/>
      <c r="P117" s="235">
        <f>O117*H117</f>
        <v>0</v>
      </c>
      <c r="Q117" s="235">
        <v>0</v>
      </c>
      <c r="R117" s="235">
        <f>Q117*H117</f>
        <v>0</v>
      </c>
      <c r="S117" s="235">
        <v>0</v>
      </c>
      <c r="T117" s="23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37" t="s">
        <v>168</v>
      </c>
      <c r="AT117" s="237" t="s">
        <v>163</v>
      </c>
      <c r="AU117" s="237" t="s">
        <v>80</v>
      </c>
      <c r="AY117" s="17" t="s">
        <v>161</v>
      </c>
      <c r="BE117" s="238">
        <f>IF(N117="základní",J117,0)</f>
        <v>0</v>
      </c>
      <c r="BF117" s="238">
        <f>IF(N117="snížená",J117,0)</f>
        <v>0</v>
      </c>
      <c r="BG117" s="238">
        <f>IF(N117="zákl. přenesená",J117,0)</f>
        <v>0</v>
      </c>
      <c r="BH117" s="238">
        <f>IF(N117="sníž. přenesená",J117,0)</f>
        <v>0</v>
      </c>
      <c r="BI117" s="238">
        <f>IF(N117="nulová",J117,0)</f>
        <v>0</v>
      </c>
      <c r="BJ117" s="17" t="s">
        <v>78</v>
      </c>
      <c r="BK117" s="238">
        <f>ROUND(I117*H117,2)</f>
        <v>0</v>
      </c>
      <c r="BL117" s="17" t="s">
        <v>168</v>
      </c>
      <c r="BM117" s="237" t="s">
        <v>379</v>
      </c>
    </row>
    <row r="118" s="2" customFormat="1" ht="21.75" customHeight="1">
      <c r="A118" s="38"/>
      <c r="B118" s="39"/>
      <c r="C118" s="226" t="s">
        <v>284</v>
      </c>
      <c r="D118" s="226" t="s">
        <v>163</v>
      </c>
      <c r="E118" s="227" t="s">
        <v>884</v>
      </c>
      <c r="F118" s="228" t="s">
        <v>885</v>
      </c>
      <c r="G118" s="229" t="s">
        <v>287</v>
      </c>
      <c r="H118" s="230">
        <v>230.31999999999999</v>
      </c>
      <c r="I118" s="231"/>
      <c r="J118" s="232">
        <f>ROUND(I118*H118,2)</f>
        <v>0</v>
      </c>
      <c r="K118" s="228" t="s">
        <v>19</v>
      </c>
      <c r="L118" s="44"/>
      <c r="M118" s="233" t="s">
        <v>19</v>
      </c>
      <c r="N118" s="234" t="s">
        <v>42</v>
      </c>
      <c r="O118" s="84"/>
      <c r="P118" s="235">
        <f>O118*H118</f>
        <v>0</v>
      </c>
      <c r="Q118" s="235">
        <v>0</v>
      </c>
      <c r="R118" s="235">
        <f>Q118*H118</f>
        <v>0</v>
      </c>
      <c r="S118" s="235">
        <v>0</v>
      </c>
      <c r="T118" s="23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37" t="s">
        <v>168</v>
      </c>
      <c r="AT118" s="237" t="s">
        <v>163</v>
      </c>
      <c r="AU118" s="237" t="s">
        <v>80</v>
      </c>
      <c r="AY118" s="17" t="s">
        <v>161</v>
      </c>
      <c r="BE118" s="238">
        <f>IF(N118="základní",J118,0)</f>
        <v>0</v>
      </c>
      <c r="BF118" s="238">
        <f>IF(N118="snížená",J118,0)</f>
        <v>0</v>
      </c>
      <c r="BG118" s="238">
        <f>IF(N118="zákl. přenesená",J118,0)</f>
        <v>0</v>
      </c>
      <c r="BH118" s="238">
        <f>IF(N118="sníž. přenesená",J118,0)</f>
        <v>0</v>
      </c>
      <c r="BI118" s="238">
        <f>IF(N118="nulová",J118,0)</f>
        <v>0</v>
      </c>
      <c r="BJ118" s="17" t="s">
        <v>78</v>
      </c>
      <c r="BK118" s="238">
        <f>ROUND(I118*H118,2)</f>
        <v>0</v>
      </c>
      <c r="BL118" s="17" t="s">
        <v>168</v>
      </c>
      <c r="BM118" s="237" t="s">
        <v>398</v>
      </c>
    </row>
    <row r="119" s="2" customFormat="1" ht="21.75" customHeight="1">
      <c r="A119" s="38"/>
      <c r="B119" s="39"/>
      <c r="C119" s="226" t="s">
        <v>290</v>
      </c>
      <c r="D119" s="226" t="s">
        <v>163</v>
      </c>
      <c r="E119" s="227" t="s">
        <v>886</v>
      </c>
      <c r="F119" s="228" t="s">
        <v>887</v>
      </c>
      <c r="G119" s="229" t="s">
        <v>287</v>
      </c>
      <c r="H119" s="230">
        <v>11.516</v>
      </c>
      <c r="I119" s="231"/>
      <c r="J119" s="232">
        <f>ROUND(I119*H119,2)</f>
        <v>0</v>
      </c>
      <c r="K119" s="228" t="s">
        <v>19</v>
      </c>
      <c r="L119" s="44"/>
      <c r="M119" s="233" t="s">
        <v>19</v>
      </c>
      <c r="N119" s="234" t="s">
        <v>42</v>
      </c>
      <c r="O119" s="84"/>
      <c r="P119" s="235">
        <f>O119*H119</f>
        <v>0</v>
      </c>
      <c r="Q119" s="235">
        <v>0</v>
      </c>
      <c r="R119" s="235">
        <f>Q119*H119</f>
        <v>0</v>
      </c>
      <c r="S119" s="235">
        <v>0</v>
      </c>
      <c r="T119" s="23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7" t="s">
        <v>168</v>
      </c>
      <c r="AT119" s="237" t="s">
        <v>163</v>
      </c>
      <c r="AU119" s="237" t="s">
        <v>80</v>
      </c>
      <c r="AY119" s="17" t="s">
        <v>161</v>
      </c>
      <c r="BE119" s="238">
        <f>IF(N119="základní",J119,0)</f>
        <v>0</v>
      </c>
      <c r="BF119" s="238">
        <f>IF(N119="snížená",J119,0)</f>
        <v>0</v>
      </c>
      <c r="BG119" s="238">
        <f>IF(N119="zákl. přenesená",J119,0)</f>
        <v>0</v>
      </c>
      <c r="BH119" s="238">
        <f>IF(N119="sníž. přenesená",J119,0)</f>
        <v>0</v>
      </c>
      <c r="BI119" s="238">
        <f>IF(N119="nulová",J119,0)</f>
        <v>0</v>
      </c>
      <c r="BJ119" s="17" t="s">
        <v>78</v>
      </c>
      <c r="BK119" s="238">
        <f>ROUND(I119*H119,2)</f>
        <v>0</v>
      </c>
      <c r="BL119" s="17" t="s">
        <v>168</v>
      </c>
      <c r="BM119" s="237" t="s">
        <v>407</v>
      </c>
    </row>
    <row r="120" s="12" customFormat="1" ht="22.8" customHeight="1">
      <c r="A120" s="12"/>
      <c r="B120" s="210"/>
      <c r="C120" s="211"/>
      <c r="D120" s="212" t="s">
        <v>70</v>
      </c>
      <c r="E120" s="224" t="s">
        <v>654</v>
      </c>
      <c r="F120" s="224" t="s">
        <v>655</v>
      </c>
      <c r="G120" s="211"/>
      <c r="H120" s="211"/>
      <c r="I120" s="214"/>
      <c r="J120" s="225">
        <f>BK120</f>
        <v>0</v>
      </c>
      <c r="K120" s="211"/>
      <c r="L120" s="216"/>
      <c r="M120" s="217"/>
      <c r="N120" s="218"/>
      <c r="O120" s="218"/>
      <c r="P120" s="219">
        <f>P121</f>
        <v>0</v>
      </c>
      <c r="Q120" s="218"/>
      <c r="R120" s="219">
        <f>R121</f>
        <v>0</v>
      </c>
      <c r="S120" s="218"/>
      <c r="T120" s="22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78</v>
      </c>
      <c r="AT120" s="222" t="s">
        <v>70</v>
      </c>
      <c r="AU120" s="222" t="s">
        <v>78</v>
      </c>
      <c r="AY120" s="221" t="s">
        <v>161</v>
      </c>
      <c r="BK120" s="223">
        <f>BK121</f>
        <v>0</v>
      </c>
    </row>
    <row r="121" s="2" customFormat="1" ht="16.5" customHeight="1">
      <c r="A121" s="38"/>
      <c r="B121" s="39"/>
      <c r="C121" s="226" t="s">
        <v>296</v>
      </c>
      <c r="D121" s="226" t="s">
        <v>163</v>
      </c>
      <c r="E121" s="227" t="s">
        <v>888</v>
      </c>
      <c r="F121" s="228" t="s">
        <v>889</v>
      </c>
      <c r="G121" s="229" t="s">
        <v>287</v>
      </c>
      <c r="H121" s="230">
        <v>6.0359999999999996</v>
      </c>
      <c r="I121" s="231"/>
      <c r="J121" s="232">
        <f>ROUND(I121*H121,2)</f>
        <v>0</v>
      </c>
      <c r="K121" s="228" t="s">
        <v>19</v>
      </c>
      <c r="L121" s="44"/>
      <c r="M121" s="233" t="s">
        <v>19</v>
      </c>
      <c r="N121" s="234" t="s">
        <v>42</v>
      </c>
      <c r="O121" s="84"/>
      <c r="P121" s="235">
        <f>O121*H121</f>
        <v>0</v>
      </c>
      <c r="Q121" s="235">
        <v>0</v>
      </c>
      <c r="R121" s="235">
        <f>Q121*H121</f>
        <v>0</v>
      </c>
      <c r="S121" s="235">
        <v>0</v>
      </c>
      <c r="T121" s="23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7" t="s">
        <v>168</v>
      </c>
      <c r="AT121" s="237" t="s">
        <v>163</v>
      </c>
      <c r="AU121" s="237" t="s">
        <v>80</v>
      </c>
      <c r="AY121" s="17" t="s">
        <v>161</v>
      </c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17" t="s">
        <v>78</v>
      </c>
      <c r="BK121" s="238">
        <f>ROUND(I121*H121,2)</f>
        <v>0</v>
      </c>
      <c r="BL121" s="17" t="s">
        <v>168</v>
      </c>
      <c r="BM121" s="237" t="s">
        <v>415</v>
      </c>
    </row>
    <row r="122" s="12" customFormat="1" ht="25.92" customHeight="1">
      <c r="A122" s="12"/>
      <c r="B122" s="210"/>
      <c r="C122" s="211"/>
      <c r="D122" s="212" t="s">
        <v>70</v>
      </c>
      <c r="E122" s="213" t="s">
        <v>664</v>
      </c>
      <c r="F122" s="213" t="s">
        <v>665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</f>
        <v>0</v>
      </c>
      <c r="Q122" s="218"/>
      <c r="R122" s="219">
        <f>R123</f>
        <v>0</v>
      </c>
      <c r="S122" s="218"/>
      <c r="T122" s="22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80</v>
      </c>
      <c r="AT122" s="222" t="s">
        <v>70</v>
      </c>
      <c r="AU122" s="222" t="s">
        <v>71</v>
      </c>
      <c r="AY122" s="221" t="s">
        <v>161</v>
      </c>
      <c r="BK122" s="223">
        <f>BK123</f>
        <v>0</v>
      </c>
    </row>
    <row r="123" s="12" customFormat="1" ht="22.8" customHeight="1">
      <c r="A123" s="12"/>
      <c r="B123" s="210"/>
      <c r="C123" s="211"/>
      <c r="D123" s="212" t="s">
        <v>70</v>
      </c>
      <c r="E123" s="224" t="s">
        <v>683</v>
      </c>
      <c r="F123" s="224" t="s">
        <v>684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SUM(P124:P128)</f>
        <v>0</v>
      </c>
      <c r="Q123" s="218"/>
      <c r="R123" s="219">
        <f>SUM(R124:R128)</f>
        <v>0</v>
      </c>
      <c r="S123" s="218"/>
      <c r="T123" s="220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80</v>
      </c>
      <c r="AT123" s="222" t="s">
        <v>70</v>
      </c>
      <c r="AU123" s="222" t="s">
        <v>78</v>
      </c>
      <c r="AY123" s="221" t="s">
        <v>161</v>
      </c>
      <c r="BK123" s="223">
        <f>SUM(BK124:BK128)</f>
        <v>0</v>
      </c>
    </row>
    <row r="124" s="2" customFormat="1" ht="21.75" customHeight="1">
      <c r="A124" s="38"/>
      <c r="B124" s="39"/>
      <c r="C124" s="226" t="s">
        <v>7</v>
      </c>
      <c r="D124" s="226" t="s">
        <v>163</v>
      </c>
      <c r="E124" s="227" t="s">
        <v>690</v>
      </c>
      <c r="F124" s="228" t="s">
        <v>907</v>
      </c>
      <c r="G124" s="229" t="s">
        <v>334</v>
      </c>
      <c r="H124" s="230">
        <v>640</v>
      </c>
      <c r="I124" s="231"/>
      <c r="J124" s="232">
        <f>ROUND(I124*H124,2)</f>
        <v>0</v>
      </c>
      <c r="K124" s="228" t="s">
        <v>19</v>
      </c>
      <c r="L124" s="44"/>
      <c r="M124" s="233" t="s">
        <v>19</v>
      </c>
      <c r="N124" s="234" t="s">
        <v>42</v>
      </c>
      <c r="O124" s="84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168</v>
      </c>
      <c r="AT124" s="237" t="s">
        <v>163</v>
      </c>
      <c r="AU124" s="237" t="s">
        <v>80</v>
      </c>
      <c r="AY124" s="17" t="s">
        <v>161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78</v>
      </c>
      <c r="BK124" s="238">
        <f>ROUND(I124*H124,2)</f>
        <v>0</v>
      </c>
      <c r="BL124" s="17" t="s">
        <v>168</v>
      </c>
      <c r="BM124" s="237" t="s">
        <v>423</v>
      </c>
    </row>
    <row r="125" s="2" customFormat="1" ht="16.5" customHeight="1">
      <c r="A125" s="38"/>
      <c r="B125" s="39"/>
      <c r="C125" s="275" t="s">
        <v>310</v>
      </c>
      <c r="D125" s="275" t="s">
        <v>305</v>
      </c>
      <c r="E125" s="276" t="s">
        <v>892</v>
      </c>
      <c r="F125" s="277" t="s">
        <v>893</v>
      </c>
      <c r="G125" s="278" t="s">
        <v>334</v>
      </c>
      <c r="H125" s="279">
        <v>640</v>
      </c>
      <c r="I125" s="280"/>
      <c r="J125" s="281">
        <f>ROUND(I125*H125,2)</f>
        <v>0</v>
      </c>
      <c r="K125" s="277" t="s">
        <v>19</v>
      </c>
      <c r="L125" s="282"/>
      <c r="M125" s="283" t="s">
        <v>19</v>
      </c>
      <c r="N125" s="284" t="s">
        <v>42</v>
      </c>
      <c r="O125" s="84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213</v>
      </c>
      <c r="AT125" s="237" t="s">
        <v>305</v>
      </c>
      <c r="AU125" s="237" t="s">
        <v>80</v>
      </c>
      <c r="AY125" s="17" t="s">
        <v>161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78</v>
      </c>
      <c r="BK125" s="238">
        <f>ROUND(I125*H125,2)</f>
        <v>0</v>
      </c>
      <c r="BL125" s="17" t="s">
        <v>168</v>
      </c>
      <c r="BM125" s="237" t="s">
        <v>434</v>
      </c>
    </row>
    <row r="126" s="2" customFormat="1" ht="21.75" customHeight="1">
      <c r="A126" s="38"/>
      <c r="B126" s="39"/>
      <c r="C126" s="226" t="s">
        <v>315</v>
      </c>
      <c r="D126" s="226" t="s">
        <v>163</v>
      </c>
      <c r="E126" s="227" t="s">
        <v>908</v>
      </c>
      <c r="F126" s="228" t="s">
        <v>909</v>
      </c>
      <c r="G126" s="229" t="s">
        <v>334</v>
      </c>
      <c r="H126" s="230">
        <v>1120</v>
      </c>
      <c r="I126" s="231"/>
      <c r="J126" s="232">
        <f>ROUND(I126*H126,2)</f>
        <v>0</v>
      </c>
      <c r="K126" s="228" t="s">
        <v>19</v>
      </c>
      <c r="L126" s="44"/>
      <c r="M126" s="233" t="s">
        <v>19</v>
      </c>
      <c r="N126" s="234" t="s">
        <v>42</v>
      </c>
      <c r="O126" s="84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168</v>
      </c>
      <c r="AT126" s="237" t="s">
        <v>163</v>
      </c>
      <c r="AU126" s="237" t="s">
        <v>80</v>
      </c>
      <c r="AY126" s="17" t="s">
        <v>161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78</v>
      </c>
      <c r="BK126" s="238">
        <f>ROUND(I126*H126,2)</f>
        <v>0</v>
      </c>
      <c r="BL126" s="17" t="s">
        <v>168</v>
      </c>
      <c r="BM126" s="237" t="s">
        <v>449</v>
      </c>
    </row>
    <row r="127" s="2" customFormat="1" ht="16.5" customHeight="1">
      <c r="A127" s="38"/>
      <c r="B127" s="39"/>
      <c r="C127" s="275" t="s">
        <v>321</v>
      </c>
      <c r="D127" s="275" t="s">
        <v>305</v>
      </c>
      <c r="E127" s="276" t="s">
        <v>910</v>
      </c>
      <c r="F127" s="277" t="s">
        <v>911</v>
      </c>
      <c r="G127" s="278" t="s">
        <v>334</v>
      </c>
      <c r="H127" s="279">
        <v>1120</v>
      </c>
      <c r="I127" s="280"/>
      <c r="J127" s="281">
        <f>ROUND(I127*H127,2)</f>
        <v>0</v>
      </c>
      <c r="K127" s="277" t="s">
        <v>19</v>
      </c>
      <c r="L127" s="282"/>
      <c r="M127" s="283" t="s">
        <v>19</v>
      </c>
      <c r="N127" s="284" t="s">
        <v>42</v>
      </c>
      <c r="O127" s="84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213</v>
      </c>
      <c r="AT127" s="237" t="s">
        <v>305</v>
      </c>
      <c r="AU127" s="237" t="s">
        <v>80</v>
      </c>
      <c r="AY127" s="17" t="s">
        <v>161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78</v>
      </c>
      <c r="BK127" s="238">
        <f>ROUND(I127*H127,2)</f>
        <v>0</v>
      </c>
      <c r="BL127" s="17" t="s">
        <v>168</v>
      </c>
      <c r="BM127" s="237" t="s">
        <v>459</v>
      </c>
    </row>
    <row r="128" s="2" customFormat="1" ht="21.75" customHeight="1">
      <c r="A128" s="38"/>
      <c r="B128" s="39"/>
      <c r="C128" s="226" t="s">
        <v>326</v>
      </c>
      <c r="D128" s="226" t="s">
        <v>163</v>
      </c>
      <c r="E128" s="227" t="s">
        <v>894</v>
      </c>
      <c r="F128" s="228" t="s">
        <v>895</v>
      </c>
      <c r="G128" s="229" t="s">
        <v>287</v>
      </c>
      <c r="H128" s="230">
        <v>1.8480000000000001</v>
      </c>
      <c r="I128" s="231"/>
      <c r="J128" s="232">
        <f>ROUND(I128*H128,2)</f>
        <v>0</v>
      </c>
      <c r="K128" s="228" t="s">
        <v>19</v>
      </c>
      <c r="L128" s="44"/>
      <c r="M128" s="285" t="s">
        <v>19</v>
      </c>
      <c r="N128" s="286" t="s">
        <v>42</v>
      </c>
      <c r="O128" s="287"/>
      <c r="P128" s="288">
        <f>O128*H128</f>
        <v>0</v>
      </c>
      <c r="Q128" s="288">
        <v>0</v>
      </c>
      <c r="R128" s="288">
        <f>Q128*H128</f>
        <v>0</v>
      </c>
      <c r="S128" s="288">
        <v>0</v>
      </c>
      <c r="T128" s="28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168</v>
      </c>
      <c r="AT128" s="237" t="s">
        <v>163</v>
      </c>
      <c r="AU128" s="237" t="s">
        <v>80</v>
      </c>
      <c r="AY128" s="17" t="s">
        <v>161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78</v>
      </c>
      <c r="BK128" s="238">
        <f>ROUND(I128*H128,2)</f>
        <v>0</v>
      </c>
      <c r="BL128" s="17" t="s">
        <v>168</v>
      </c>
      <c r="BM128" s="237" t="s">
        <v>469</v>
      </c>
    </row>
    <row r="129" s="2" customFormat="1" ht="6.96" customHeight="1">
      <c r="A129" s="38"/>
      <c r="B129" s="59"/>
      <c r="C129" s="60"/>
      <c r="D129" s="60"/>
      <c r="E129" s="60"/>
      <c r="F129" s="60"/>
      <c r="G129" s="60"/>
      <c r="H129" s="60"/>
      <c r="I129" s="175"/>
      <c r="J129" s="60"/>
      <c r="K129" s="60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G0Cjm8BdWYHJB5GLFiTC3NguVjfnUxMrqpb5OiA6CkQ/tSmJySaBFAd2hESRaeuAPNiwA5C6g90gZBf4HzoH9g==" hashValue="JxSaIuVdG33SwgAezsthly3kUWZx/FUJziW/rf7RPwdFvT0fNJrzg+HcuR93nuXgDV4+98ChoJXEClP3iuH3Kg==" algorithmName="SHA-512" password="CC35"/>
  <autoFilter ref="C93:K12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80</v>
      </c>
    </row>
    <row r="4" hidden="1" s="1" customFormat="1" ht="24.96" customHeight="1">
      <c r="B4" s="20"/>
      <c r="D4" s="142" t="s">
        <v>124</v>
      </c>
      <c r="I4" s="138"/>
      <c r="L4" s="20"/>
      <c r="M4" s="143" t="s">
        <v>10</v>
      </c>
      <c r="AT4" s="17" t="s">
        <v>4</v>
      </c>
    </row>
    <row r="5" hidden="1" s="1" customFormat="1" ht="6.96" customHeight="1">
      <c r="B5" s="20"/>
      <c r="I5" s="138"/>
      <c r="L5" s="20"/>
    </row>
    <row r="6" hidden="1" s="1" customFormat="1" ht="12" customHeight="1">
      <c r="B6" s="20"/>
      <c r="D6" s="144" t="s">
        <v>16</v>
      </c>
      <c r="I6" s="138"/>
      <c r="L6" s="20"/>
    </row>
    <row r="7" hidden="1" s="1" customFormat="1" ht="16.5" customHeight="1">
      <c r="B7" s="20"/>
      <c r="E7" s="145" t="str">
        <f>'Rekapitulace stavby'!K6</f>
        <v>Revitalizace ulice Nádražní</v>
      </c>
      <c r="F7" s="144"/>
      <c r="G7" s="144"/>
      <c r="H7" s="144"/>
      <c r="I7" s="138"/>
      <c r="L7" s="20"/>
    </row>
    <row r="8" hidden="1" s="1" customFormat="1" ht="12" customHeight="1">
      <c r="B8" s="20"/>
      <c r="D8" s="144" t="s">
        <v>125</v>
      </c>
      <c r="I8" s="138"/>
      <c r="L8" s="20"/>
    </row>
    <row r="9" hidden="1" s="2" customFormat="1" ht="16.5" customHeight="1">
      <c r="A9" s="38"/>
      <c r="B9" s="44"/>
      <c r="C9" s="38"/>
      <c r="D9" s="38"/>
      <c r="E9" s="145" t="s">
        <v>126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4" t="s">
        <v>127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8" t="s">
        <v>912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6. 1. 2020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28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4" t="s">
        <v>29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28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4" t="s">
        <v>31</v>
      </c>
      <c r="E22" s="38"/>
      <c r="F22" s="38"/>
      <c r="G22" s="38"/>
      <c r="H22" s="38"/>
      <c r="I22" s="149" t="s">
        <v>26</v>
      </c>
      <c r="J22" s="133" t="s">
        <v>19</v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9" t="s">
        <v>28</v>
      </c>
      <c r="J23" s="133" t="s">
        <v>19</v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4" t="s">
        <v>34</v>
      </c>
      <c r="E25" s="38"/>
      <c r="F25" s="38"/>
      <c r="G25" s="38"/>
      <c r="H25" s="38"/>
      <c r="I25" s="149" t="s">
        <v>26</v>
      </c>
      <c r="J25" s="133" t="s">
        <v>19</v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854</v>
      </c>
      <c r="F26" s="38"/>
      <c r="G26" s="38"/>
      <c r="H26" s="38"/>
      <c r="I26" s="149" t="s">
        <v>28</v>
      </c>
      <c r="J26" s="133" t="s">
        <v>19</v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4" t="s">
        <v>35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83.25" customHeight="1">
      <c r="A29" s="151"/>
      <c r="B29" s="152"/>
      <c r="C29" s="151"/>
      <c r="D29" s="151"/>
      <c r="E29" s="153" t="s">
        <v>36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8" t="s">
        <v>37</v>
      </c>
      <c r="E32" s="38"/>
      <c r="F32" s="38"/>
      <c r="G32" s="38"/>
      <c r="H32" s="38"/>
      <c r="I32" s="146"/>
      <c r="J32" s="159">
        <f>ROUND(J93,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0" t="s">
        <v>39</v>
      </c>
      <c r="G34" s="38"/>
      <c r="H34" s="38"/>
      <c r="I34" s="161" t="s">
        <v>38</v>
      </c>
      <c r="J34" s="160" t="s">
        <v>40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41</v>
      </c>
      <c r="E35" s="144" t="s">
        <v>42</v>
      </c>
      <c r="F35" s="163">
        <f>ROUND((SUM(BE93:BE115)),  2)</f>
        <v>0</v>
      </c>
      <c r="G35" s="38"/>
      <c r="H35" s="38"/>
      <c r="I35" s="164">
        <v>0.20999999999999999</v>
      </c>
      <c r="J35" s="163">
        <f>ROUND(((SUM(BE93:BE115))*I35),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43</v>
      </c>
      <c r="F36" s="163">
        <f>ROUND((SUM(BF93:BF115)),  2)</f>
        <v>0</v>
      </c>
      <c r="G36" s="38"/>
      <c r="H36" s="38"/>
      <c r="I36" s="164">
        <v>0.14999999999999999</v>
      </c>
      <c r="J36" s="163">
        <f>ROUND(((SUM(BF93:BF115))*I36),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44</v>
      </c>
      <c r="F37" s="163">
        <f>ROUND((SUM(BG93:BG115)),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45</v>
      </c>
      <c r="F38" s="163">
        <f>ROUND((SUM(BH93:BH115)),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46</v>
      </c>
      <c r="F39" s="163">
        <f>ROUND((SUM(BI93:BI115)),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Revitalizace ulice Nádražní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125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126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127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 xml:space="preserve">SO 101.4.3 - Architektonický prvek  č.3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ul. Nádražní</v>
      </c>
      <c r="G56" s="40"/>
      <c r="H56" s="40"/>
      <c r="I56" s="149" t="s">
        <v>23</v>
      </c>
      <c r="J56" s="72" t="str">
        <f>IF(J14="","",J14)</f>
        <v>6. 1. 2020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31</v>
      </c>
      <c r="J58" s="36" t="str">
        <f>E23</f>
        <v>BENEPRO, a.s.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149" t="s">
        <v>34</v>
      </c>
      <c r="J59" s="36" t="str">
        <f>E26</f>
        <v>Martin Pniok - BMCH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130</v>
      </c>
      <c r="D61" s="181"/>
      <c r="E61" s="181"/>
      <c r="F61" s="181"/>
      <c r="G61" s="181"/>
      <c r="H61" s="181"/>
      <c r="I61" s="182"/>
      <c r="J61" s="183" t="s">
        <v>131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69</v>
      </c>
      <c r="D63" s="40"/>
      <c r="E63" s="40"/>
      <c r="F63" s="40"/>
      <c r="G63" s="40"/>
      <c r="H63" s="40"/>
      <c r="I63" s="146"/>
      <c r="J63" s="102">
        <f>J93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85"/>
      <c r="C64" s="186"/>
      <c r="D64" s="187" t="s">
        <v>133</v>
      </c>
      <c r="E64" s="188"/>
      <c r="F64" s="188"/>
      <c r="G64" s="188"/>
      <c r="H64" s="188"/>
      <c r="I64" s="189"/>
      <c r="J64" s="190">
        <f>J94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2"/>
      <c r="C65" s="125"/>
      <c r="D65" s="193" t="s">
        <v>134</v>
      </c>
      <c r="E65" s="194"/>
      <c r="F65" s="194"/>
      <c r="G65" s="194"/>
      <c r="H65" s="194"/>
      <c r="I65" s="195"/>
      <c r="J65" s="196">
        <f>J95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2"/>
      <c r="C66" s="125"/>
      <c r="D66" s="193" t="s">
        <v>136</v>
      </c>
      <c r="E66" s="194"/>
      <c r="F66" s="194"/>
      <c r="G66" s="194"/>
      <c r="H66" s="194"/>
      <c r="I66" s="195"/>
      <c r="J66" s="196">
        <f>J98</f>
        <v>0</v>
      </c>
      <c r="K66" s="125"/>
      <c r="L66" s="19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2"/>
      <c r="C67" s="125"/>
      <c r="D67" s="193" t="s">
        <v>137</v>
      </c>
      <c r="E67" s="194"/>
      <c r="F67" s="194"/>
      <c r="G67" s="194"/>
      <c r="H67" s="194"/>
      <c r="I67" s="195"/>
      <c r="J67" s="196">
        <f>J101</f>
        <v>0</v>
      </c>
      <c r="K67" s="125"/>
      <c r="L67" s="19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2"/>
      <c r="C68" s="125"/>
      <c r="D68" s="193" t="s">
        <v>138</v>
      </c>
      <c r="E68" s="194"/>
      <c r="F68" s="194"/>
      <c r="G68" s="194"/>
      <c r="H68" s="194"/>
      <c r="I68" s="195"/>
      <c r="J68" s="196">
        <f>J103</f>
        <v>0</v>
      </c>
      <c r="K68" s="125"/>
      <c r="L68" s="19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2"/>
      <c r="C69" s="125"/>
      <c r="D69" s="193" t="s">
        <v>139</v>
      </c>
      <c r="E69" s="194"/>
      <c r="F69" s="194"/>
      <c r="G69" s="194"/>
      <c r="H69" s="194"/>
      <c r="I69" s="195"/>
      <c r="J69" s="196">
        <f>J108</f>
        <v>0</v>
      </c>
      <c r="K69" s="125"/>
      <c r="L69" s="19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85"/>
      <c r="C70" s="186"/>
      <c r="D70" s="187" t="s">
        <v>140</v>
      </c>
      <c r="E70" s="188"/>
      <c r="F70" s="188"/>
      <c r="G70" s="188"/>
      <c r="H70" s="188"/>
      <c r="I70" s="189"/>
      <c r="J70" s="190">
        <f>J110</f>
        <v>0</v>
      </c>
      <c r="K70" s="186"/>
      <c r="L70" s="19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92"/>
      <c r="C71" s="125"/>
      <c r="D71" s="193" t="s">
        <v>143</v>
      </c>
      <c r="E71" s="194"/>
      <c r="F71" s="194"/>
      <c r="G71" s="194"/>
      <c r="H71" s="194"/>
      <c r="I71" s="195"/>
      <c r="J71" s="196">
        <f>J111</f>
        <v>0</v>
      </c>
      <c r="K71" s="125"/>
      <c r="L71" s="19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175"/>
      <c r="J73" s="60"/>
      <c r="K73" s="6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178"/>
      <c r="J77" s="62"/>
      <c r="K77" s="62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146</v>
      </c>
      <c r="D78" s="40"/>
      <c r="E78" s="40"/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79" t="str">
        <f>E7</f>
        <v>Revitalizace ulice Nádražní</v>
      </c>
      <c r="F81" s="32"/>
      <c r="G81" s="32"/>
      <c r="H81" s="32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" customFormat="1" ht="12" customHeight="1">
      <c r="B82" s="21"/>
      <c r="C82" s="32" t="s">
        <v>125</v>
      </c>
      <c r="D82" s="22"/>
      <c r="E82" s="22"/>
      <c r="F82" s="22"/>
      <c r="G82" s="22"/>
      <c r="H82" s="22"/>
      <c r="I82" s="138"/>
      <c r="J82" s="22"/>
      <c r="K82" s="22"/>
      <c r="L82" s="20"/>
    </row>
    <row r="83" s="2" customFormat="1" ht="16.5" customHeight="1">
      <c r="A83" s="38"/>
      <c r="B83" s="39"/>
      <c r="C83" s="40"/>
      <c r="D83" s="40"/>
      <c r="E83" s="179" t="s">
        <v>126</v>
      </c>
      <c r="F83" s="40"/>
      <c r="G83" s="40"/>
      <c r="H83" s="40"/>
      <c r="I83" s="146"/>
      <c r="J83" s="40"/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127</v>
      </c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E11</f>
        <v xml:space="preserve">SO 101.4.3 - Architektonický prvek  č.3</v>
      </c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146"/>
      <c r="J86" s="40"/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F14</f>
        <v>ul. Nádražní</v>
      </c>
      <c r="G87" s="40"/>
      <c r="H87" s="40"/>
      <c r="I87" s="149" t="s">
        <v>23</v>
      </c>
      <c r="J87" s="72" t="str">
        <f>IF(J14="","",J14)</f>
        <v>6. 1. 2020</v>
      </c>
      <c r="K87" s="40"/>
      <c r="L87" s="14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6"/>
      <c r="J88" s="40"/>
      <c r="K88" s="40"/>
      <c r="L88" s="14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 t="str">
        <f>E17</f>
        <v xml:space="preserve"> </v>
      </c>
      <c r="G89" s="40"/>
      <c r="H89" s="40"/>
      <c r="I89" s="149" t="s">
        <v>31</v>
      </c>
      <c r="J89" s="36" t="str">
        <f>E23</f>
        <v>BENEPRO, a.s.</v>
      </c>
      <c r="K89" s="40"/>
      <c r="L89" s="14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25.65" customHeight="1">
      <c r="A90" s="38"/>
      <c r="B90" s="39"/>
      <c r="C90" s="32" t="s">
        <v>29</v>
      </c>
      <c r="D90" s="40"/>
      <c r="E90" s="40"/>
      <c r="F90" s="27" t="str">
        <f>IF(E20="","",E20)</f>
        <v>Vyplň údaj</v>
      </c>
      <c r="G90" s="40"/>
      <c r="H90" s="40"/>
      <c r="I90" s="149" t="s">
        <v>34</v>
      </c>
      <c r="J90" s="36" t="str">
        <f>E26</f>
        <v>Martin Pniok - BMCH</v>
      </c>
      <c r="K90" s="40"/>
      <c r="L90" s="14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146"/>
      <c r="J91" s="40"/>
      <c r="K91" s="40"/>
      <c r="L91" s="14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98"/>
      <c r="B92" s="199"/>
      <c r="C92" s="200" t="s">
        <v>147</v>
      </c>
      <c r="D92" s="201" t="s">
        <v>56</v>
      </c>
      <c r="E92" s="201" t="s">
        <v>52</v>
      </c>
      <c r="F92" s="201" t="s">
        <v>53</v>
      </c>
      <c r="G92" s="201" t="s">
        <v>148</v>
      </c>
      <c r="H92" s="201" t="s">
        <v>149</v>
      </c>
      <c r="I92" s="202" t="s">
        <v>150</v>
      </c>
      <c r="J92" s="201" t="s">
        <v>131</v>
      </c>
      <c r="K92" s="203" t="s">
        <v>151</v>
      </c>
      <c r="L92" s="204"/>
      <c r="M92" s="92" t="s">
        <v>19</v>
      </c>
      <c r="N92" s="93" t="s">
        <v>41</v>
      </c>
      <c r="O92" s="93" t="s">
        <v>152</v>
      </c>
      <c r="P92" s="93" t="s">
        <v>153</v>
      </c>
      <c r="Q92" s="93" t="s">
        <v>154</v>
      </c>
      <c r="R92" s="93" t="s">
        <v>155</v>
      </c>
      <c r="S92" s="93" t="s">
        <v>156</v>
      </c>
      <c r="T92" s="94" t="s">
        <v>157</v>
      </c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</row>
    <row r="93" s="2" customFormat="1" ht="22.8" customHeight="1">
      <c r="A93" s="38"/>
      <c r="B93" s="39"/>
      <c r="C93" s="99" t="s">
        <v>158</v>
      </c>
      <c r="D93" s="40"/>
      <c r="E93" s="40"/>
      <c r="F93" s="40"/>
      <c r="G93" s="40"/>
      <c r="H93" s="40"/>
      <c r="I93" s="146"/>
      <c r="J93" s="205">
        <f>BK93</f>
        <v>0</v>
      </c>
      <c r="K93" s="40"/>
      <c r="L93" s="44"/>
      <c r="M93" s="95"/>
      <c r="N93" s="206"/>
      <c r="O93" s="96"/>
      <c r="P93" s="207">
        <f>P94+P110</f>
        <v>0</v>
      </c>
      <c r="Q93" s="96"/>
      <c r="R93" s="207">
        <f>R94+R110</f>
        <v>0</v>
      </c>
      <c r="S93" s="96"/>
      <c r="T93" s="208">
        <f>T94+T110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70</v>
      </c>
      <c r="AU93" s="17" t="s">
        <v>132</v>
      </c>
      <c r="BK93" s="209">
        <f>BK94+BK110</f>
        <v>0</v>
      </c>
    </row>
    <row r="94" s="12" customFormat="1" ht="25.92" customHeight="1">
      <c r="A94" s="12"/>
      <c r="B94" s="210"/>
      <c r="C94" s="211"/>
      <c r="D94" s="212" t="s">
        <v>70</v>
      </c>
      <c r="E94" s="213" t="s">
        <v>159</v>
      </c>
      <c r="F94" s="213" t="s">
        <v>160</v>
      </c>
      <c r="G94" s="211"/>
      <c r="H94" s="211"/>
      <c r="I94" s="214"/>
      <c r="J94" s="215">
        <f>BK94</f>
        <v>0</v>
      </c>
      <c r="K94" s="211"/>
      <c r="L94" s="216"/>
      <c r="M94" s="217"/>
      <c r="N94" s="218"/>
      <c r="O94" s="218"/>
      <c r="P94" s="219">
        <f>P95+P98+P101+P103+P108</f>
        <v>0</v>
      </c>
      <c r="Q94" s="218"/>
      <c r="R94" s="219">
        <f>R95+R98+R101+R103+R108</f>
        <v>0</v>
      </c>
      <c r="S94" s="218"/>
      <c r="T94" s="220">
        <f>T95+T98+T101+T103+T108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21" t="s">
        <v>78</v>
      </c>
      <c r="AT94" s="222" t="s">
        <v>70</v>
      </c>
      <c r="AU94" s="222" t="s">
        <v>71</v>
      </c>
      <c r="AY94" s="221" t="s">
        <v>161</v>
      </c>
      <c r="BK94" s="223">
        <f>BK95+BK98+BK101+BK103+BK108</f>
        <v>0</v>
      </c>
    </row>
    <row r="95" s="12" customFormat="1" ht="22.8" customHeight="1">
      <c r="A95" s="12"/>
      <c r="B95" s="210"/>
      <c r="C95" s="211"/>
      <c r="D95" s="212" t="s">
        <v>70</v>
      </c>
      <c r="E95" s="224" t="s">
        <v>78</v>
      </c>
      <c r="F95" s="224" t="s">
        <v>162</v>
      </c>
      <c r="G95" s="211"/>
      <c r="H95" s="211"/>
      <c r="I95" s="214"/>
      <c r="J95" s="225">
        <f>BK95</f>
        <v>0</v>
      </c>
      <c r="K95" s="211"/>
      <c r="L95" s="216"/>
      <c r="M95" s="217"/>
      <c r="N95" s="218"/>
      <c r="O95" s="218"/>
      <c r="P95" s="219">
        <f>SUM(P96:P97)</f>
        <v>0</v>
      </c>
      <c r="Q95" s="218"/>
      <c r="R95" s="219">
        <f>SUM(R96:R97)</f>
        <v>0</v>
      </c>
      <c r="S95" s="218"/>
      <c r="T95" s="220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21" t="s">
        <v>78</v>
      </c>
      <c r="AT95" s="222" t="s">
        <v>70</v>
      </c>
      <c r="AU95" s="222" t="s">
        <v>78</v>
      </c>
      <c r="AY95" s="221" t="s">
        <v>161</v>
      </c>
      <c r="BK95" s="223">
        <f>SUM(BK96:BK97)</f>
        <v>0</v>
      </c>
    </row>
    <row r="96" s="2" customFormat="1" ht="21.75" customHeight="1">
      <c r="A96" s="38"/>
      <c r="B96" s="39"/>
      <c r="C96" s="226" t="s">
        <v>78</v>
      </c>
      <c r="D96" s="226" t="s">
        <v>163</v>
      </c>
      <c r="E96" s="227" t="s">
        <v>897</v>
      </c>
      <c r="F96" s="228" t="s">
        <v>898</v>
      </c>
      <c r="G96" s="229" t="s">
        <v>166</v>
      </c>
      <c r="H96" s="230">
        <v>4</v>
      </c>
      <c r="I96" s="231"/>
      <c r="J96" s="232">
        <f>ROUND(I96*H96,2)</f>
        <v>0</v>
      </c>
      <c r="K96" s="228" t="s">
        <v>19</v>
      </c>
      <c r="L96" s="44"/>
      <c r="M96" s="233" t="s">
        <v>19</v>
      </c>
      <c r="N96" s="234" t="s">
        <v>42</v>
      </c>
      <c r="O96" s="84"/>
      <c r="P96" s="235">
        <f>O96*H96</f>
        <v>0</v>
      </c>
      <c r="Q96" s="235">
        <v>0</v>
      </c>
      <c r="R96" s="235">
        <f>Q96*H96</f>
        <v>0</v>
      </c>
      <c r="S96" s="235">
        <v>0</v>
      </c>
      <c r="T96" s="23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37" t="s">
        <v>168</v>
      </c>
      <c r="AT96" s="237" t="s">
        <v>163</v>
      </c>
      <c r="AU96" s="237" t="s">
        <v>80</v>
      </c>
      <c r="AY96" s="17" t="s">
        <v>161</v>
      </c>
      <c r="BE96" s="238">
        <f>IF(N96="základní",J96,0)</f>
        <v>0</v>
      </c>
      <c r="BF96" s="238">
        <f>IF(N96="snížená",J96,0)</f>
        <v>0</v>
      </c>
      <c r="BG96" s="238">
        <f>IF(N96="zákl. přenesená",J96,0)</f>
        <v>0</v>
      </c>
      <c r="BH96" s="238">
        <f>IF(N96="sníž. přenesená",J96,0)</f>
        <v>0</v>
      </c>
      <c r="BI96" s="238">
        <f>IF(N96="nulová",J96,0)</f>
        <v>0</v>
      </c>
      <c r="BJ96" s="17" t="s">
        <v>78</v>
      </c>
      <c r="BK96" s="238">
        <f>ROUND(I96*H96,2)</f>
        <v>0</v>
      </c>
      <c r="BL96" s="17" t="s">
        <v>168</v>
      </c>
      <c r="BM96" s="237" t="s">
        <v>80</v>
      </c>
    </row>
    <row r="97" s="2" customFormat="1" ht="21.75" customHeight="1">
      <c r="A97" s="38"/>
      <c r="B97" s="39"/>
      <c r="C97" s="226" t="s">
        <v>80</v>
      </c>
      <c r="D97" s="226" t="s">
        <v>163</v>
      </c>
      <c r="E97" s="227" t="s">
        <v>856</v>
      </c>
      <c r="F97" s="228" t="s">
        <v>857</v>
      </c>
      <c r="G97" s="229" t="s">
        <v>166</v>
      </c>
      <c r="H97" s="230">
        <v>1</v>
      </c>
      <c r="I97" s="231"/>
      <c r="J97" s="232">
        <f>ROUND(I97*H97,2)</f>
        <v>0</v>
      </c>
      <c r="K97" s="228" t="s">
        <v>19</v>
      </c>
      <c r="L97" s="44"/>
      <c r="M97" s="233" t="s">
        <v>19</v>
      </c>
      <c r="N97" s="234" t="s">
        <v>42</v>
      </c>
      <c r="O97" s="84"/>
      <c r="P97" s="235">
        <f>O97*H97</f>
        <v>0</v>
      </c>
      <c r="Q97" s="235">
        <v>0</v>
      </c>
      <c r="R97" s="235">
        <f>Q97*H97</f>
        <v>0</v>
      </c>
      <c r="S97" s="235">
        <v>0</v>
      </c>
      <c r="T97" s="23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7" t="s">
        <v>168</v>
      </c>
      <c r="AT97" s="237" t="s">
        <v>163</v>
      </c>
      <c r="AU97" s="237" t="s">
        <v>80</v>
      </c>
      <c r="AY97" s="17" t="s">
        <v>161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17" t="s">
        <v>78</v>
      </c>
      <c r="BK97" s="238">
        <f>ROUND(I97*H97,2)</f>
        <v>0</v>
      </c>
      <c r="BL97" s="17" t="s">
        <v>168</v>
      </c>
      <c r="BM97" s="237" t="s">
        <v>168</v>
      </c>
    </row>
    <row r="98" s="12" customFormat="1" ht="22.8" customHeight="1">
      <c r="A98" s="12"/>
      <c r="B98" s="210"/>
      <c r="C98" s="211"/>
      <c r="D98" s="212" t="s">
        <v>70</v>
      </c>
      <c r="E98" s="224" t="s">
        <v>194</v>
      </c>
      <c r="F98" s="224" t="s">
        <v>361</v>
      </c>
      <c r="G98" s="211"/>
      <c r="H98" s="211"/>
      <c r="I98" s="214"/>
      <c r="J98" s="225">
        <f>BK98</f>
        <v>0</v>
      </c>
      <c r="K98" s="211"/>
      <c r="L98" s="216"/>
      <c r="M98" s="217"/>
      <c r="N98" s="218"/>
      <c r="O98" s="218"/>
      <c r="P98" s="219">
        <f>SUM(P99:P100)</f>
        <v>0</v>
      </c>
      <c r="Q98" s="218"/>
      <c r="R98" s="219">
        <f>SUM(R99:R100)</f>
        <v>0</v>
      </c>
      <c r="S98" s="218"/>
      <c r="T98" s="220">
        <f>SUM(T99:T100)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21" t="s">
        <v>78</v>
      </c>
      <c r="AT98" s="222" t="s">
        <v>70</v>
      </c>
      <c r="AU98" s="222" t="s">
        <v>78</v>
      </c>
      <c r="AY98" s="221" t="s">
        <v>161</v>
      </c>
      <c r="BK98" s="223">
        <f>SUM(BK99:BK100)</f>
        <v>0</v>
      </c>
    </row>
    <row r="99" s="2" customFormat="1" ht="21.75" customHeight="1">
      <c r="A99" s="38"/>
      <c r="B99" s="39"/>
      <c r="C99" s="226" t="s">
        <v>187</v>
      </c>
      <c r="D99" s="226" t="s">
        <v>163</v>
      </c>
      <c r="E99" s="227" t="s">
        <v>901</v>
      </c>
      <c r="F99" s="228" t="s">
        <v>902</v>
      </c>
      <c r="G99" s="229" t="s">
        <v>166</v>
      </c>
      <c r="H99" s="230">
        <v>1</v>
      </c>
      <c r="I99" s="231"/>
      <c r="J99" s="232">
        <f>ROUND(I99*H99,2)</f>
        <v>0</v>
      </c>
      <c r="K99" s="228" t="s">
        <v>19</v>
      </c>
      <c r="L99" s="44"/>
      <c r="M99" s="233" t="s">
        <v>19</v>
      </c>
      <c r="N99" s="234" t="s">
        <v>42</v>
      </c>
      <c r="O99" s="84"/>
      <c r="P99" s="235">
        <f>O99*H99</f>
        <v>0</v>
      </c>
      <c r="Q99" s="235">
        <v>0</v>
      </c>
      <c r="R99" s="235">
        <f>Q99*H99</f>
        <v>0</v>
      </c>
      <c r="S99" s="235">
        <v>0</v>
      </c>
      <c r="T99" s="23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7" t="s">
        <v>168</v>
      </c>
      <c r="AT99" s="237" t="s">
        <v>163</v>
      </c>
      <c r="AU99" s="237" t="s">
        <v>80</v>
      </c>
      <c r="AY99" s="17" t="s">
        <v>161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17" t="s">
        <v>78</v>
      </c>
      <c r="BK99" s="238">
        <f>ROUND(I99*H99,2)</f>
        <v>0</v>
      </c>
      <c r="BL99" s="17" t="s">
        <v>168</v>
      </c>
      <c r="BM99" s="237" t="s">
        <v>198</v>
      </c>
    </row>
    <row r="100" s="2" customFormat="1" ht="21.75" customHeight="1">
      <c r="A100" s="38"/>
      <c r="B100" s="39"/>
      <c r="C100" s="226" t="s">
        <v>168</v>
      </c>
      <c r="D100" s="226" t="s">
        <v>163</v>
      </c>
      <c r="E100" s="227" t="s">
        <v>903</v>
      </c>
      <c r="F100" s="228" t="s">
        <v>904</v>
      </c>
      <c r="G100" s="229" t="s">
        <v>166</v>
      </c>
      <c r="H100" s="230">
        <v>4</v>
      </c>
      <c r="I100" s="231"/>
      <c r="J100" s="232">
        <f>ROUND(I100*H100,2)</f>
        <v>0</v>
      </c>
      <c r="K100" s="228" t="s">
        <v>19</v>
      </c>
      <c r="L100" s="44"/>
      <c r="M100" s="233" t="s">
        <v>19</v>
      </c>
      <c r="N100" s="234" t="s">
        <v>42</v>
      </c>
      <c r="O100" s="84"/>
      <c r="P100" s="235">
        <f>O100*H100</f>
        <v>0</v>
      </c>
      <c r="Q100" s="235">
        <v>0</v>
      </c>
      <c r="R100" s="235">
        <f>Q100*H100</f>
        <v>0</v>
      </c>
      <c r="S100" s="235">
        <v>0</v>
      </c>
      <c r="T100" s="23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37" t="s">
        <v>168</v>
      </c>
      <c r="AT100" s="237" t="s">
        <v>163</v>
      </c>
      <c r="AU100" s="237" t="s">
        <v>80</v>
      </c>
      <c r="AY100" s="17" t="s">
        <v>161</v>
      </c>
      <c r="BE100" s="238">
        <f>IF(N100="základní",J100,0)</f>
        <v>0</v>
      </c>
      <c r="BF100" s="238">
        <f>IF(N100="snížená",J100,0)</f>
        <v>0</v>
      </c>
      <c r="BG100" s="238">
        <f>IF(N100="zákl. přenesená",J100,0)</f>
        <v>0</v>
      </c>
      <c r="BH100" s="238">
        <f>IF(N100="sníž. přenesená",J100,0)</f>
        <v>0</v>
      </c>
      <c r="BI100" s="238">
        <f>IF(N100="nulová",J100,0)</f>
        <v>0</v>
      </c>
      <c r="BJ100" s="17" t="s">
        <v>78</v>
      </c>
      <c r="BK100" s="238">
        <f>ROUND(I100*H100,2)</f>
        <v>0</v>
      </c>
      <c r="BL100" s="17" t="s">
        <v>168</v>
      </c>
      <c r="BM100" s="237" t="s">
        <v>213</v>
      </c>
    </row>
    <row r="101" s="12" customFormat="1" ht="22.8" customHeight="1">
      <c r="A101" s="12"/>
      <c r="B101" s="210"/>
      <c r="C101" s="211"/>
      <c r="D101" s="212" t="s">
        <v>70</v>
      </c>
      <c r="E101" s="224" t="s">
        <v>218</v>
      </c>
      <c r="F101" s="224" t="s">
        <v>503</v>
      </c>
      <c r="G101" s="211"/>
      <c r="H101" s="211"/>
      <c r="I101" s="214"/>
      <c r="J101" s="225">
        <f>BK101</f>
        <v>0</v>
      </c>
      <c r="K101" s="211"/>
      <c r="L101" s="216"/>
      <c r="M101" s="217"/>
      <c r="N101" s="218"/>
      <c r="O101" s="218"/>
      <c r="P101" s="219">
        <f>P102</f>
        <v>0</v>
      </c>
      <c r="Q101" s="218"/>
      <c r="R101" s="219">
        <f>R102</f>
        <v>0</v>
      </c>
      <c r="S101" s="218"/>
      <c r="T101" s="220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21" t="s">
        <v>78</v>
      </c>
      <c r="AT101" s="222" t="s">
        <v>70</v>
      </c>
      <c r="AU101" s="222" t="s">
        <v>78</v>
      </c>
      <c r="AY101" s="221" t="s">
        <v>161</v>
      </c>
      <c r="BK101" s="223">
        <f>BK102</f>
        <v>0</v>
      </c>
    </row>
    <row r="102" s="2" customFormat="1" ht="21.75" customHeight="1">
      <c r="A102" s="38"/>
      <c r="B102" s="39"/>
      <c r="C102" s="226" t="s">
        <v>194</v>
      </c>
      <c r="D102" s="226" t="s">
        <v>163</v>
      </c>
      <c r="E102" s="227" t="s">
        <v>905</v>
      </c>
      <c r="F102" s="228" t="s">
        <v>906</v>
      </c>
      <c r="G102" s="229" t="s">
        <v>166</v>
      </c>
      <c r="H102" s="230">
        <v>4</v>
      </c>
      <c r="I102" s="231"/>
      <c r="J102" s="232">
        <f>ROUND(I102*H102,2)</f>
        <v>0</v>
      </c>
      <c r="K102" s="228" t="s">
        <v>19</v>
      </c>
      <c r="L102" s="44"/>
      <c r="M102" s="233" t="s">
        <v>19</v>
      </c>
      <c r="N102" s="234" t="s">
        <v>42</v>
      </c>
      <c r="O102" s="84"/>
      <c r="P102" s="235">
        <f>O102*H102</f>
        <v>0</v>
      </c>
      <c r="Q102" s="235">
        <v>0</v>
      </c>
      <c r="R102" s="235">
        <f>Q102*H102</f>
        <v>0</v>
      </c>
      <c r="S102" s="235">
        <v>0</v>
      </c>
      <c r="T102" s="23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7" t="s">
        <v>168</v>
      </c>
      <c r="AT102" s="237" t="s">
        <v>163</v>
      </c>
      <c r="AU102" s="237" t="s">
        <v>80</v>
      </c>
      <c r="AY102" s="17" t="s">
        <v>161</v>
      </c>
      <c r="BE102" s="238">
        <f>IF(N102="základní",J102,0)</f>
        <v>0</v>
      </c>
      <c r="BF102" s="238">
        <f>IF(N102="snížená",J102,0)</f>
        <v>0</v>
      </c>
      <c r="BG102" s="238">
        <f>IF(N102="zákl. přenesená",J102,0)</f>
        <v>0</v>
      </c>
      <c r="BH102" s="238">
        <f>IF(N102="sníž. přenesená",J102,0)</f>
        <v>0</v>
      </c>
      <c r="BI102" s="238">
        <f>IF(N102="nulová",J102,0)</f>
        <v>0</v>
      </c>
      <c r="BJ102" s="17" t="s">
        <v>78</v>
      </c>
      <c r="BK102" s="238">
        <f>ROUND(I102*H102,2)</f>
        <v>0</v>
      </c>
      <c r="BL102" s="17" t="s">
        <v>168</v>
      </c>
      <c r="BM102" s="237" t="s">
        <v>224</v>
      </c>
    </row>
    <row r="103" s="12" customFormat="1" ht="22.8" customHeight="1">
      <c r="A103" s="12"/>
      <c r="B103" s="210"/>
      <c r="C103" s="211"/>
      <c r="D103" s="212" t="s">
        <v>70</v>
      </c>
      <c r="E103" s="224" t="s">
        <v>624</v>
      </c>
      <c r="F103" s="224" t="s">
        <v>625</v>
      </c>
      <c r="G103" s="211"/>
      <c r="H103" s="211"/>
      <c r="I103" s="214"/>
      <c r="J103" s="225">
        <f>BK103</f>
        <v>0</v>
      </c>
      <c r="K103" s="211"/>
      <c r="L103" s="216"/>
      <c r="M103" s="217"/>
      <c r="N103" s="218"/>
      <c r="O103" s="218"/>
      <c r="P103" s="219">
        <f>SUM(P104:P107)</f>
        <v>0</v>
      </c>
      <c r="Q103" s="218"/>
      <c r="R103" s="219">
        <f>SUM(R104:R107)</f>
        <v>0</v>
      </c>
      <c r="S103" s="218"/>
      <c r="T103" s="220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21" t="s">
        <v>78</v>
      </c>
      <c r="AT103" s="222" t="s">
        <v>70</v>
      </c>
      <c r="AU103" s="222" t="s">
        <v>78</v>
      </c>
      <c r="AY103" s="221" t="s">
        <v>161</v>
      </c>
      <c r="BK103" s="223">
        <f>SUM(BK104:BK107)</f>
        <v>0</v>
      </c>
    </row>
    <row r="104" s="2" customFormat="1" ht="21.75" customHeight="1">
      <c r="A104" s="38"/>
      <c r="B104" s="39"/>
      <c r="C104" s="226" t="s">
        <v>198</v>
      </c>
      <c r="D104" s="226" t="s">
        <v>163</v>
      </c>
      <c r="E104" s="227" t="s">
        <v>644</v>
      </c>
      <c r="F104" s="228" t="s">
        <v>881</v>
      </c>
      <c r="G104" s="229" t="s">
        <v>287</v>
      </c>
      <c r="H104" s="230">
        <v>1.48</v>
      </c>
      <c r="I104" s="231"/>
      <c r="J104" s="232">
        <f>ROUND(I104*H104,2)</f>
        <v>0</v>
      </c>
      <c r="K104" s="228" t="s">
        <v>19</v>
      </c>
      <c r="L104" s="44"/>
      <c r="M104" s="233" t="s">
        <v>19</v>
      </c>
      <c r="N104" s="234" t="s">
        <v>42</v>
      </c>
      <c r="O104" s="84"/>
      <c r="P104" s="235">
        <f>O104*H104</f>
        <v>0</v>
      </c>
      <c r="Q104" s="235">
        <v>0</v>
      </c>
      <c r="R104" s="235">
        <f>Q104*H104</f>
        <v>0</v>
      </c>
      <c r="S104" s="235">
        <v>0</v>
      </c>
      <c r="T104" s="23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7" t="s">
        <v>168</v>
      </c>
      <c r="AT104" s="237" t="s">
        <v>163</v>
      </c>
      <c r="AU104" s="237" t="s">
        <v>80</v>
      </c>
      <c r="AY104" s="17" t="s">
        <v>161</v>
      </c>
      <c r="BE104" s="238">
        <f>IF(N104="základní",J104,0)</f>
        <v>0</v>
      </c>
      <c r="BF104" s="238">
        <f>IF(N104="snížená",J104,0)</f>
        <v>0</v>
      </c>
      <c r="BG104" s="238">
        <f>IF(N104="zákl. přenesená",J104,0)</f>
        <v>0</v>
      </c>
      <c r="BH104" s="238">
        <f>IF(N104="sníž. přenesená",J104,0)</f>
        <v>0</v>
      </c>
      <c r="BI104" s="238">
        <f>IF(N104="nulová",J104,0)</f>
        <v>0</v>
      </c>
      <c r="BJ104" s="17" t="s">
        <v>78</v>
      </c>
      <c r="BK104" s="238">
        <f>ROUND(I104*H104,2)</f>
        <v>0</v>
      </c>
      <c r="BL104" s="17" t="s">
        <v>168</v>
      </c>
      <c r="BM104" s="237" t="s">
        <v>244</v>
      </c>
    </row>
    <row r="105" s="2" customFormat="1" ht="16.5" customHeight="1">
      <c r="A105" s="38"/>
      <c r="B105" s="39"/>
      <c r="C105" s="226" t="s">
        <v>207</v>
      </c>
      <c r="D105" s="226" t="s">
        <v>163</v>
      </c>
      <c r="E105" s="227" t="s">
        <v>882</v>
      </c>
      <c r="F105" s="228" t="s">
        <v>883</v>
      </c>
      <c r="G105" s="229" t="s">
        <v>287</v>
      </c>
      <c r="H105" s="230">
        <v>1.48</v>
      </c>
      <c r="I105" s="231"/>
      <c r="J105" s="232">
        <f>ROUND(I105*H105,2)</f>
        <v>0</v>
      </c>
      <c r="K105" s="228" t="s">
        <v>19</v>
      </c>
      <c r="L105" s="44"/>
      <c r="M105" s="233" t="s">
        <v>19</v>
      </c>
      <c r="N105" s="234" t="s">
        <v>42</v>
      </c>
      <c r="O105" s="84"/>
      <c r="P105" s="235">
        <f>O105*H105</f>
        <v>0</v>
      </c>
      <c r="Q105" s="235">
        <v>0</v>
      </c>
      <c r="R105" s="235">
        <f>Q105*H105</f>
        <v>0</v>
      </c>
      <c r="S105" s="235">
        <v>0</v>
      </c>
      <c r="T105" s="23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7" t="s">
        <v>168</v>
      </c>
      <c r="AT105" s="237" t="s">
        <v>163</v>
      </c>
      <c r="AU105" s="237" t="s">
        <v>80</v>
      </c>
      <c r="AY105" s="17" t="s">
        <v>161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17" t="s">
        <v>78</v>
      </c>
      <c r="BK105" s="238">
        <f>ROUND(I105*H105,2)</f>
        <v>0</v>
      </c>
      <c r="BL105" s="17" t="s">
        <v>168</v>
      </c>
      <c r="BM105" s="237" t="s">
        <v>262</v>
      </c>
    </row>
    <row r="106" s="2" customFormat="1" ht="21.75" customHeight="1">
      <c r="A106" s="38"/>
      <c r="B106" s="39"/>
      <c r="C106" s="226" t="s">
        <v>213</v>
      </c>
      <c r="D106" s="226" t="s">
        <v>163</v>
      </c>
      <c r="E106" s="227" t="s">
        <v>884</v>
      </c>
      <c r="F106" s="228" t="s">
        <v>885</v>
      </c>
      <c r="G106" s="229" t="s">
        <v>287</v>
      </c>
      <c r="H106" s="230">
        <v>29.600000000000001</v>
      </c>
      <c r="I106" s="231"/>
      <c r="J106" s="232">
        <f>ROUND(I106*H106,2)</f>
        <v>0</v>
      </c>
      <c r="K106" s="228" t="s">
        <v>19</v>
      </c>
      <c r="L106" s="44"/>
      <c r="M106" s="233" t="s">
        <v>19</v>
      </c>
      <c r="N106" s="234" t="s">
        <v>42</v>
      </c>
      <c r="O106" s="84"/>
      <c r="P106" s="235">
        <f>O106*H106</f>
        <v>0</v>
      </c>
      <c r="Q106" s="235">
        <v>0</v>
      </c>
      <c r="R106" s="235">
        <f>Q106*H106</f>
        <v>0</v>
      </c>
      <c r="S106" s="235">
        <v>0</v>
      </c>
      <c r="T106" s="23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37" t="s">
        <v>168</v>
      </c>
      <c r="AT106" s="237" t="s">
        <v>163</v>
      </c>
      <c r="AU106" s="237" t="s">
        <v>80</v>
      </c>
      <c r="AY106" s="17" t="s">
        <v>161</v>
      </c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17" t="s">
        <v>78</v>
      </c>
      <c r="BK106" s="238">
        <f>ROUND(I106*H106,2)</f>
        <v>0</v>
      </c>
      <c r="BL106" s="17" t="s">
        <v>168</v>
      </c>
      <c r="BM106" s="237" t="s">
        <v>276</v>
      </c>
    </row>
    <row r="107" s="2" customFormat="1" ht="21.75" customHeight="1">
      <c r="A107" s="38"/>
      <c r="B107" s="39"/>
      <c r="C107" s="226" t="s">
        <v>218</v>
      </c>
      <c r="D107" s="226" t="s">
        <v>163</v>
      </c>
      <c r="E107" s="227" t="s">
        <v>886</v>
      </c>
      <c r="F107" s="228" t="s">
        <v>887</v>
      </c>
      <c r="G107" s="229" t="s">
        <v>287</v>
      </c>
      <c r="H107" s="230">
        <v>1.48</v>
      </c>
      <c r="I107" s="231"/>
      <c r="J107" s="232">
        <f>ROUND(I107*H107,2)</f>
        <v>0</v>
      </c>
      <c r="K107" s="228" t="s">
        <v>19</v>
      </c>
      <c r="L107" s="44"/>
      <c r="M107" s="233" t="s">
        <v>19</v>
      </c>
      <c r="N107" s="234" t="s">
        <v>42</v>
      </c>
      <c r="O107" s="84"/>
      <c r="P107" s="235">
        <f>O107*H107</f>
        <v>0</v>
      </c>
      <c r="Q107" s="235">
        <v>0</v>
      </c>
      <c r="R107" s="235">
        <f>Q107*H107</f>
        <v>0</v>
      </c>
      <c r="S107" s="235">
        <v>0</v>
      </c>
      <c r="T107" s="23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37" t="s">
        <v>168</v>
      </c>
      <c r="AT107" s="237" t="s">
        <v>163</v>
      </c>
      <c r="AU107" s="237" t="s">
        <v>80</v>
      </c>
      <c r="AY107" s="17" t="s">
        <v>161</v>
      </c>
      <c r="BE107" s="238">
        <f>IF(N107="základní",J107,0)</f>
        <v>0</v>
      </c>
      <c r="BF107" s="238">
        <f>IF(N107="snížená",J107,0)</f>
        <v>0</v>
      </c>
      <c r="BG107" s="238">
        <f>IF(N107="zákl. přenesená",J107,0)</f>
        <v>0</v>
      </c>
      <c r="BH107" s="238">
        <f>IF(N107="sníž. přenesená",J107,0)</f>
        <v>0</v>
      </c>
      <c r="BI107" s="238">
        <f>IF(N107="nulová",J107,0)</f>
        <v>0</v>
      </c>
      <c r="BJ107" s="17" t="s">
        <v>78</v>
      </c>
      <c r="BK107" s="238">
        <f>ROUND(I107*H107,2)</f>
        <v>0</v>
      </c>
      <c r="BL107" s="17" t="s">
        <v>168</v>
      </c>
      <c r="BM107" s="237" t="s">
        <v>284</v>
      </c>
    </row>
    <row r="108" s="12" customFormat="1" ht="22.8" customHeight="1">
      <c r="A108" s="12"/>
      <c r="B108" s="210"/>
      <c r="C108" s="211"/>
      <c r="D108" s="212" t="s">
        <v>70</v>
      </c>
      <c r="E108" s="224" t="s">
        <v>654</v>
      </c>
      <c r="F108" s="224" t="s">
        <v>655</v>
      </c>
      <c r="G108" s="211"/>
      <c r="H108" s="211"/>
      <c r="I108" s="214"/>
      <c r="J108" s="225">
        <f>BK108</f>
        <v>0</v>
      </c>
      <c r="K108" s="211"/>
      <c r="L108" s="216"/>
      <c r="M108" s="217"/>
      <c r="N108" s="218"/>
      <c r="O108" s="218"/>
      <c r="P108" s="219">
        <f>P109</f>
        <v>0</v>
      </c>
      <c r="Q108" s="218"/>
      <c r="R108" s="219">
        <f>R109</f>
        <v>0</v>
      </c>
      <c r="S108" s="218"/>
      <c r="T108" s="220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21" t="s">
        <v>78</v>
      </c>
      <c r="AT108" s="222" t="s">
        <v>70</v>
      </c>
      <c r="AU108" s="222" t="s">
        <v>78</v>
      </c>
      <c r="AY108" s="221" t="s">
        <v>161</v>
      </c>
      <c r="BK108" s="223">
        <f>BK109</f>
        <v>0</v>
      </c>
    </row>
    <row r="109" s="2" customFormat="1" ht="16.5" customHeight="1">
      <c r="A109" s="38"/>
      <c r="B109" s="39"/>
      <c r="C109" s="226" t="s">
        <v>224</v>
      </c>
      <c r="D109" s="226" t="s">
        <v>163</v>
      </c>
      <c r="E109" s="227" t="s">
        <v>888</v>
      </c>
      <c r="F109" s="228" t="s">
        <v>889</v>
      </c>
      <c r="G109" s="229" t="s">
        <v>287</v>
      </c>
      <c r="H109" s="230">
        <v>0.81799999999999995</v>
      </c>
      <c r="I109" s="231"/>
      <c r="J109" s="232">
        <f>ROUND(I109*H109,2)</f>
        <v>0</v>
      </c>
      <c r="K109" s="228" t="s">
        <v>19</v>
      </c>
      <c r="L109" s="44"/>
      <c r="M109" s="233" t="s">
        <v>19</v>
      </c>
      <c r="N109" s="234" t="s">
        <v>42</v>
      </c>
      <c r="O109" s="84"/>
      <c r="P109" s="235">
        <f>O109*H109</f>
        <v>0</v>
      </c>
      <c r="Q109" s="235">
        <v>0</v>
      </c>
      <c r="R109" s="235">
        <f>Q109*H109</f>
        <v>0</v>
      </c>
      <c r="S109" s="235">
        <v>0</v>
      </c>
      <c r="T109" s="23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7" t="s">
        <v>168</v>
      </c>
      <c r="AT109" s="237" t="s">
        <v>163</v>
      </c>
      <c r="AU109" s="237" t="s">
        <v>80</v>
      </c>
      <c r="AY109" s="17" t="s">
        <v>161</v>
      </c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17" t="s">
        <v>78</v>
      </c>
      <c r="BK109" s="238">
        <f>ROUND(I109*H109,2)</f>
        <v>0</v>
      </c>
      <c r="BL109" s="17" t="s">
        <v>168</v>
      </c>
      <c r="BM109" s="237" t="s">
        <v>296</v>
      </c>
    </row>
    <row r="110" s="12" customFormat="1" ht="25.92" customHeight="1">
      <c r="A110" s="12"/>
      <c r="B110" s="210"/>
      <c r="C110" s="211"/>
      <c r="D110" s="212" t="s">
        <v>70</v>
      </c>
      <c r="E110" s="213" t="s">
        <v>664</v>
      </c>
      <c r="F110" s="213" t="s">
        <v>665</v>
      </c>
      <c r="G110" s="211"/>
      <c r="H110" s="211"/>
      <c r="I110" s="214"/>
      <c r="J110" s="215">
        <f>BK110</f>
        <v>0</v>
      </c>
      <c r="K110" s="211"/>
      <c r="L110" s="216"/>
      <c r="M110" s="217"/>
      <c r="N110" s="218"/>
      <c r="O110" s="218"/>
      <c r="P110" s="219">
        <f>P111</f>
        <v>0</v>
      </c>
      <c r="Q110" s="218"/>
      <c r="R110" s="219">
        <f>R111</f>
        <v>0</v>
      </c>
      <c r="S110" s="218"/>
      <c r="T110" s="220">
        <f>T111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21" t="s">
        <v>80</v>
      </c>
      <c r="AT110" s="222" t="s">
        <v>70</v>
      </c>
      <c r="AU110" s="222" t="s">
        <v>71</v>
      </c>
      <c r="AY110" s="221" t="s">
        <v>161</v>
      </c>
      <c r="BK110" s="223">
        <f>BK111</f>
        <v>0</v>
      </c>
    </row>
    <row r="111" s="12" customFormat="1" ht="22.8" customHeight="1">
      <c r="A111" s="12"/>
      <c r="B111" s="210"/>
      <c r="C111" s="211"/>
      <c r="D111" s="212" t="s">
        <v>70</v>
      </c>
      <c r="E111" s="224" t="s">
        <v>683</v>
      </c>
      <c r="F111" s="224" t="s">
        <v>684</v>
      </c>
      <c r="G111" s="211"/>
      <c r="H111" s="211"/>
      <c r="I111" s="214"/>
      <c r="J111" s="225">
        <f>BK111</f>
        <v>0</v>
      </c>
      <c r="K111" s="211"/>
      <c r="L111" s="216"/>
      <c r="M111" s="217"/>
      <c r="N111" s="218"/>
      <c r="O111" s="218"/>
      <c r="P111" s="219">
        <f>SUM(P112:P115)</f>
        <v>0</v>
      </c>
      <c r="Q111" s="218"/>
      <c r="R111" s="219">
        <f>SUM(R112:R115)</f>
        <v>0</v>
      </c>
      <c r="S111" s="218"/>
      <c r="T111" s="220">
        <f>SUM(T112:T115)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21" t="s">
        <v>80</v>
      </c>
      <c r="AT111" s="222" t="s">
        <v>70</v>
      </c>
      <c r="AU111" s="222" t="s">
        <v>78</v>
      </c>
      <c r="AY111" s="221" t="s">
        <v>161</v>
      </c>
      <c r="BK111" s="223">
        <f>SUM(BK112:BK115)</f>
        <v>0</v>
      </c>
    </row>
    <row r="112" s="2" customFormat="1" ht="16.5" customHeight="1">
      <c r="A112" s="38"/>
      <c r="B112" s="39"/>
      <c r="C112" s="226" t="s">
        <v>238</v>
      </c>
      <c r="D112" s="226" t="s">
        <v>163</v>
      </c>
      <c r="E112" s="227" t="s">
        <v>913</v>
      </c>
      <c r="F112" s="228" t="s">
        <v>914</v>
      </c>
      <c r="G112" s="229" t="s">
        <v>511</v>
      </c>
      <c r="H112" s="230">
        <v>12</v>
      </c>
      <c r="I112" s="231"/>
      <c r="J112" s="232">
        <f>ROUND(I112*H112,2)</f>
        <v>0</v>
      </c>
      <c r="K112" s="228" t="s">
        <v>19</v>
      </c>
      <c r="L112" s="44"/>
      <c r="M112" s="233" t="s">
        <v>19</v>
      </c>
      <c r="N112" s="234" t="s">
        <v>42</v>
      </c>
      <c r="O112" s="84"/>
      <c r="P112" s="235">
        <f>O112*H112</f>
        <v>0</v>
      </c>
      <c r="Q112" s="235">
        <v>0</v>
      </c>
      <c r="R112" s="235">
        <f>Q112*H112</f>
        <v>0</v>
      </c>
      <c r="S112" s="235">
        <v>0</v>
      </c>
      <c r="T112" s="23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37" t="s">
        <v>168</v>
      </c>
      <c r="AT112" s="237" t="s">
        <v>163</v>
      </c>
      <c r="AU112" s="237" t="s">
        <v>80</v>
      </c>
      <c r="AY112" s="17" t="s">
        <v>161</v>
      </c>
      <c r="BE112" s="238">
        <f>IF(N112="základní",J112,0)</f>
        <v>0</v>
      </c>
      <c r="BF112" s="238">
        <f>IF(N112="snížená",J112,0)</f>
        <v>0</v>
      </c>
      <c r="BG112" s="238">
        <f>IF(N112="zákl. přenesená",J112,0)</f>
        <v>0</v>
      </c>
      <c r="BH112" s="238">
        <f>IF(N112="sníž. přenesená",J112,0)</f>
        <v>0</v>
      </c>
      <c r="BI112" s="238">
        <f>IF(N112="nulová",J112,0)</f>
        <v>0</v>
      </c>
      <c r="BJ112" s="17" t="s">
        <v>78</v>
      </c>
      <c r="BK112" s="238">
        <f>ROUND(I112*H112,2)</f>
        <v>0</v>
      </c>
      <c r="BL112" s="17" t="s">
        <v>168</v>
      </c>
      <c r="BM112" s="237" t="s">
        <v>310</v>
      </c>
    </row>
    <row r="113" s="2" customFormat="1" ht="21.75" customHeight="1">
      <c r="A113" s="38"/>
      <c r="B113" s="39"/>
      <c r="C113" s="226" t="s">
        <v>244</v>
      </c>
      <c r="D113" s="226" t="s">
        <v>163</v>
      </c>
      <c r="E113" s="227" t="s">
        <v>915</v>
      </c>
      <c r="F113" s="228" t="s">
        <v>916</v>
      </c>
      <c r="G113" s="229" t="s">
        <v>334</v>
      </c>
      <c r="H113" s="230">
        <v>120</v>
      </c>
      <c r="I113" s="231"/>
      <c r="J113" s="232">
        <f>ROUND(I113*H113,2)</f>
        <v>0</v>
      </c>
      <c r="K113" s="228" t="s">
        <v>19</v>
      </c>
      <c r="L113" s="44"/>
      <c r="M113" s="233" t="s">
        <v>19</v>
      </c>
      <c r="N113" s="234" t="s">
        <v>42</v>
      </c>
      <c r="O113" s="84"/>
      <c r="P113" s="235">
        <f>O113*H113</f>
        <v>0</v>
      </c>
      <c r="Q113" s="235">
        <v>0</v>
      </c>
      <c r="R113" s="235">
        <f>Q113*H113</f>
        <v>0</v>
      </c>
      <c r="S113" s="235">
        <v>0</v>
      </c>
      <c r="T113" s="23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7" t="s">
        <v>168</v>
      </c>
      <c r="AT113" s="237" t="s">
        <v>163</v>
      </c>
      <c r="AU113" s="237" t="s">
        <v>80</v>
      </c>
      <c r="AY113" s="17" t="s">
        <v>161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17" t="s">
        <v>78</v>
      </c>
      <c r="BK113" s="238">
        <f>ROUND(I113*H113,2)</f>
        <v>0</v>
      </c>
      <c r="BL113" s="17" t="s">
        <v>168</v>
      </c>
      <c r="BM113" s="237" t="s">
        <v>321</v>
      </c>
    </row>
    <row r="114" s="2" customFormat="1" ht="16.5" customHeight="1">
      <c r="A114" s="38"/>
      <c r="B114" s="39"/>
      <c r="C114" s="275" t="s">
        <v>257</v>
      </c>
      <c r="D114" s="275" t="s">
        <v>305</v>
      </c>
      <c r="E114" s="276" t="s">
        <v>917</v>
      </c>
      <c r="F114" s="277" t="s">
        <v>918</v>
      </c>
      <c r="G114" s="278" t="s">
        <v>511</v>
      </c>
      <c r="H114" s="279">
        <v>12</v>
      </c>
      <c r="I114" s="280"/>
      <c r="J114" s="281">
        <f>ROUND(I114*H114,2)</f>
        <v>0</v>
      </c>
      <c r="K114" s="277" t="s">
        <v>19</v>
      </c>
      <c r="L114" s="282"/>
      <c r="M114" s="283" t="s">
        <v>19</v>
      </c>
      <c r="N114" s="284" t="s">
        <v>42</v>
      </c>
      <c r="O114" s="84"/>
      <c r="P114" s="235">
        <f>O114*H114</f>
        <v>0</v>
      </c>
      <c r="Q114" s="235">
        <v>0</v>
      </c>
      <c r="R114" s="235">
        <f>Q114*H114</f>
        <v>0</v>
      </c>
      <c r="S114" s="235">
        <v>0</v>
      </c>
      <c r="T114" s="23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37" t="s">
        <v>213</v>
      </c>
      <c r="AT114" s="237" t="s">
        <v>305</v>
      </c>
      <c r="AU114" s="237" t="s">
        <v>80</v>
      </c>
      <c r="AY114" s="17" t="s">
        <v>161</v>
      </c>
      <c r="BE114" s="238">
        <f>IF(N114="základní",J114,0)</f>
        <v>0</v>
      </c>
      <c r="BF114" s="238">
        <f>IF(N114="snížená",J114,0)</f>
        <v>0</v>
      </c>
      <c r="BG114" s="238">
        <f>IF(N114="zákl. přenesená",J114,0)</f>
        <v>0</v>
      </c>
      <c r="BH114" s="238">
        <f>IF(N114="sníž. přenesená",J114,0)</f>
        <v>0</v>
      </c>
      <c r="BI114" s="238">
        <f>IF(N114="nulová",J114,0)</f>
        <v>0</v>
      </c>
      <c r="BJ114" s="17" t="s">
        <v>78</v>
      </c>
      <c r="BK114" s="238">
        <f>ROUND(I114*H114,2)</f>
        <v>0</v>
      </c>
      <c r="BL114" s="17" t="s">
        <v>168</v>
      </c>
      <c r="BM114" s="237" t="s">
        <v>331</v>
      </c>
    </row>
    <row r="115" s="2" customFormat="1" ht="21.75" customHeight="1">
      <c r="A115" s="38"/>
      <c r="B115" s="39"/>
      <c r="C115" s="226" t="s">
        <v>262</v>
      </c>
      <c r="D115" s="226" t="s">
        <v>163</v>
      </c>
      <c r="E115" s="227" t="s">
        <v>894</v>
      </c>
      <c r="F115" s="228" t="s">
        <v>895</v>
      </c>
      <c r="G115" s="229" t="s">
        <v>287</v>
      </c>
      <c r="H115" s="230">
        <v>0.12</v>
      </c>
      <c r="I115" s="231"/>
      <c r="J115" s="232">
        <f>ROUND(I115*H115,2)</f>
        <v>0</v>
      </c>
      <c r="K115" s="228" t="s">
        <v>19</v>
      </c>
      <c r="L115" s="44"/>
      <c r="M115" s="285" t="s">
        <v>19</v>
      </c>
      <c r="N115" s="286" t="s">
        <v>42</v>
      </c>
      <c r="O115" s="287"/>
      <c r="P115" s="288">
        <f>O115*H115</f>
        <v>0</v>
      </c>
      <c r="Q115" s="288">
        <v>0</v>
      </c>
      <c r="R115" s="288">
        <f>Q115*H115</f>
        <v>0</v>
      </c>
      <c r="S115" s="288">
        <v>0</v>
      </c>
      <c r="T115" s="289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37" t="s">
        <v>168</v>
      </c>
      <c r="AT115" s="237" t="s">
        <v>163</v>
      </c>
      <c r="AU115" s="237" t="s">
        <v>80</v>
      </c>
      <c r="AY115" s="17" t="s">
        <v>161</v>
      </c>
      <c r="BE115" s="238">
        <f>IF(N115="základní",J115,0)</f>
        <v>0</v>
      </c>
      <c r="BF115" s="238">
        <f>IF(N115="snížená",J115,0)</f>
        <v>0</v>
      </c>
      <c r="BG115" s="238">
        <f>IF(N115="zákl. přenesená",J115,0)</f>
        <v>0</v>
      </c>
      <c r="BH115" s="238">
        <f>IF(N115="sníž. přenesená",J115,0)</f>
        <v>0</v>
      </c>
      <c r="BI115" s="238">
        <f>IF(N115="nulová",J115,0)</f>
        <v>0</v>
      </c>
      <c r="BJ115" s="17" t="s">
        <v>78</v>
      </c>
      <c r="BK115" s="238">
        <f>ROUND(I115*H115,2)</f>
        <v>0</v>
      </c>
      <c r="BL115" s="17" t="s">
        <v>168</v>
      </c>
      <c r="BM115" s="237" t="s">
        <v>342</v>
      </c>
    </row>
    <row r="116" s="2" customFormat="1" ht="6.96" customHeight="1">
      <c r="A116" s="38"/>
      <c r="B116" s="59"/>
      <c r="C116" s="60"/>
      <c r="D116" s="60"/>
      <c r="E116" s="60"/>
      <c r="F116" s="60"/>
      <c r="G116" s="60"/>
      <c r="H116" s="60"/>
      <c r="I116" s="175"/>
      <c r="J116" s="60"/>
      <c r="K116" s="60"/>
      <c r="L116" s="44"/>
      <c r="M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</sheetData>
  <sheetProtection sheet="1" autoFilter="0" formatColumns="0" formatRows="0" objects="1" scenarios="1" spinCount="100000" saltValue="i2Nf0hn14zq9xm421v6Km5mIdJB76geHF8AqDZ1HOK0xLO3d3w9HgSN7DTkjvQKMQA2MVZFj0pLMr8+UtmSWIQ==" hashValue="ExGILRfu7Lb7KB3yvMBYT7+lamSTRRGJ5PSIagOTMkVQwGfiuVzCKooNwgiiuSWha4F3Hpg8lb+UM3TKd++B+w==" algorithmName="SHA-512" password="CC35"/>
  <autoFilter ref="C92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80</v>
      </c>
    </row>
    <row r="4" hidden="1" s="1" customFormat="1" ht="24.96" customHeight="1">
      <c r="B4" s="20"/>
      <c r="D4" s="142" t="s">
        <v>124</v>
      </c>
      <c r="I4" s="138"/>
      <c r="L4" s="20"/>
      <c r="M4" s="143" t="s">
        <v>10</v>
      </c>
      <c r="AT4" s="17" t="s">
        <v>4</v>
      </c>
    </row>
    <row r="5" hidden="1" s="1" customFormat="1" ht="6.96" customHeight="1">
      <c r="B5" s="20"/>
      <c r="I5" s="138"/>
      <c r="L5" s="20"/>
    </row>
    <row r="6" hidden="1" s="1" customFormat="1" ht="12" customHeight="1">
      <c r="B6" s="20"/>
      <c r="D6" s="144" t="s">
        <v>16</v>
      </c>
      <c r="I6" s="138"/>
      <c r="L6" s="20"/>
    </row>
    <row r="7" hidden="1" s="1" customFormat="1" ht="16.5" customHeight="1">
      <c r="B7" s="20"/>
      <c r="E7" s="145" t="str">
        <f>'Rekapitulace stavby'!K6</f>
        <v>Revitalizace ulice Nádražní</v>
      </c>
      <c r="F7" s="144"/>
      <c r="G7" s="144"/>
      <c r="H7" s="144"/>
      <c r="I7" s="138"/>
      <c r="L7" s="20"/>
    </row>
    <row r="8" hidden="1" s="1" customFormat="1" ht="12" customHeight="1">
      <c r="B8" s="20"/>
      <c r="D8" s="144" t="s">
        <v>125</v>
      </c>
      <c r="I8" s="138"/>
      <c r="L8" s="20"/>
    </row>
    <row r="9" hidden="1" s="2" customFormat="1" ht="16.5" customHeight="1">
      <c r="A9" s="38"/>
      <c r="B9" s="44"/>
      <c r="C9" s="38"/>
      <c r="D9" s="38"/>
      <c r="E9" s="145" t="s">
        <v>126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4" t="s">
        <v>127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8" t="s">
        <v>919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6. 1. 2020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28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4" t="s">
        <v>29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28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4" t="s">
        <v>31</v>
      </c>
      <c r="E22" s="38"/>
      <c r="F22" s="38"/>
      <c r="G22" s="38"/>
      <c r="H22" s="38"/>
      <c r="I22" s="149" t="s">
        <v>26</v>
      </c>
      <c r="J22" s="133" t="s">
        <v>19</v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9" t="s">
        <v>28</v>
      </c>
      <c r="J23" s="133" t="s">
        <v>19</v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4" t="s">
        <v>34</v>
      </c>
      <c r="E25" s="38"/>
      <c r="F25" s="38"/>
      <c r="G25" s="38"/>
      <c r="H25" s="38"/>
      <c r="I25" s="149" t="s">
        <v>26</v>
      </c>
      <c r="J25" s="133" t="s">
        <v>19</v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854</v>
      </c>
      <c r="F26" s="38"/>
      <c r="G26" s="38"/>
      <c r="H26" s="38"/>
      <c r="I26" s="149" t="s">
        <v>28</v>
      </c>
      <c r="J26" s="133" t="s">
        <v>19</v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4" t="s">
        <v>35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83.25" customHeight="1">
      <c r="A29" s="151"/>
      <c r="B29" s="152"/>
      <c r="C29" s="151"/>
      <c r="D29" s="151"/>
      <c r="E29" s="153" t="s">
        <v>36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8" t="s">
        <v>37</v>
      </c>
      <c r="E32" s="38"/>
      <c r="F32" s="38"/>
      <c r="G32" s="38"/>
      <c r="H32" s="38"/>
      <c r="I32" s="146"/>
      <c r="J32" s="159">
        <f>ROUND(J94,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0" t="s">
        <v>39</v>
      </c>
      <c r="G34" s="38"/>
      <c r="H34" s="38"/>
      <c r="I34" s="161" t="s">
        <v>38</v>
      </c>
      <c r="J34" s="160" t="s">
        <v>40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41</v>
      </c>
      <c r="E35" s="144" t="s">
        <v>42</v>
      </c>
      <c r="F35" s="163">
        <f>ROUND((SUM(BE94:BE125)),  2)</f>
        <v>0</v>
      </c>
      <c r="G35" s="38"/>
      <c r="H35" s="38"/>
      <c r="I35" s="164">
        <v>0.20999999999999999</v>
      </c>
      <c r="J35" s="163">
        <f>ROUND(((SUM(BE94:BE125))*I35),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43</v>
      </c>
      <c r="F36" s="163">
        <f>ROUND((SUM(BF94:BF125)),  2)</f>
        <v>0</v>
      </c>
      <c r="G36" s="38"/>
      <c r="H36" s="38"/>
      <c r="I36" s="164">
        <v>0.14999999999999999</v>
      </c>
      <c r="J36" s="163">
        <f>ROUND(((SUM(BF94:BF125))*I36),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44</v>
      </c>
      <c r="F37" s="163">
        <f>ROUND((SUM(BG94:BG125)),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45</v>
      </c>
      <c r="F38" s="163">
        <f>ROUND((SUM(BH94:BH125)),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46</v>
      </c>
      <c r="F39" s="163">
        <f>ROUND((SUM(BI94:BI125)),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Revitalizace ulice Nádražní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125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126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127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 xml:space="preserve">SO 101.4.4 - Architektonický prvek  č.4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ul. Nádražní</v>
      </c>
      <c r="G56" s="40"/>
      <c r="H56" s="40"/>
      <c r="I56" s="149" t="s">
        <v>23</v>
      </c>
      <c r="J56" s="72" t="str">
        <f>IF(J14="","",J14)</f>
        <v>6. 1. 2020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31</v>
      </c>
      <c r="J58" s="36" t="str">
        <f>E23</f>
        <v>BENEPRO, a.s.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5.6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149" t="s">
        <v>34</v>
      </c>
      <c r="J59" s="36" t="str">
        <f>E26</f>
        <v>Martin Pniok - BMCH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130</v>
      </c>
      <c r="D61" s="181"/>
      <c r="E61" s="181"/>
      <c r="F61" s="181"/>
      <c r="G61" s="181"/>
      <c r="H61" s="181"/>
      <c r="I61" s="182"/>
      <c r="J61" s="183" t="s">
        <v>131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69</v>
      </c>
      <c r="D63" s="40"/>
      <c r="E63" s="40"/>
      <c r="F63" s="40"/>
      <c r="G63" s="40"/>
      <c r="H63" s="40"/>
      <c r="I63" s="146"/>
      <c r="J63" s="102">
        <f>J94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85"/>
      <c r="C64" s="186"/>
      <c r="D64" s="187" t="s">
        <v>133</v>
      </c>
      <c r="E64" s="188"/>
      <c r="F64" s="188"/>
      <c r="G64" s="188"/>
      <c r="H64" s="188"/>
      <c r="I64" s="189"/>
      <c r="J64" s="190">
        <f>J95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2"/>
      <c r="C65" s="125"/>
      <c r="D65" s="193" t="s">
        <v>134</v>
      </c>
      <c r="E65" s="194"/>
      <c r="F65" s="194"/>
      <c r="G65" s="194"/>
      <c r="H65" s="194"/>
      <c r="I65" s="195"/>
      <c r="J65" s="196">
        <f>J96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2"/>
      <c r="C66" s="125"/>
      <c r="D66" s="193" t="s">
        <v>136</v>
      </c>
      <c r="E66" s="194"/>
      <c r="F66" s="194"/>
      <c r="G66" s="194"/>
      <c r="H66" s="194"/>
      <c r="I66" s="195"/>
      <c r="J66" s="196">
        <f>J99</f>
        <v>0</v>
      </c>
      <c r="K66" s="125"/>
      <c r="L66" s="19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2"/>
      <c r="C67" s="125"/>
      <c r="D67" s="193" t="s">
        <v>855</v>
      </c>
      <c r="E67" s="194"/>
      <c r="F67" s="194"/>
      <c r="G67" s="194"/>
      <c r="H67" s="194"/>
      <c r="I67" s="195"/>
      <c r="J67" s="196">
        <f>J102</f>
        <v>0</v>
      </c>
      <c r="K67" s="125"/>
      <c r="L67" s="19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2"/>
      <c r="C68" s="125"/>
      <c r="D68" s="193" t="s">
        <v>137</v>
      </c>
      <c r="E68" s="194"/>
      <c r="F68" s="194"/>
      <c r="G68" s="194"/>
      <c r="H68" s="194"/>
      <c r="I68" s="195"/>
      <c r="J68" s="196">
        <f>J110</f>
        <v>0</v>
      </c>
      <c r="K68" s="125"/>
      <c r="L68" s="19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2"/>
      <c r="C69" s="125"/>
      <c r="D69" s="193" t="s">
        <v>138</v>
      </c>
      <c r="E69" s="194"/>
      <c r="F69" s="194"/>
      <c r="G69" s="194"/>
      <c r="H69" s="194"/>
      <c r="I69" s="195"/>
      <c r="J69" s="196">
        <f>J114</f>
        <v>0</v>
      </c>
      <c r="K69" s="125"/>
      <c r="L69" s="19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2"/>
      <c r="C70" s="125"/>
      <c r="D70" s="193" t="s">
        <v>139</v>
      </c>
      <c r="E70" s="194"/>
      <c r="F70" s="194"/>
      <c r="G70" s="194"/>
      <c r="H70" s="194"/>
      <c r="I70" s="195"/>
      <c r="J70" s="196">
        <f>J119</f>
        <v>0</v>
      </c>
      <c r="K70" s="125"/>
      <c r="L70" s="19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85"/>
      <c r="C71" s="186"/>
      <c r="D71" s="187" t="s">
        <v>140</v>
      </c>
      <c r="E71" s="188"/>
      <c r="F71" s="188"/>
      <c r="G71" s="188"/>
      <c r="H71" s="188"/>
      <c r="I71" s="189"/>
      <c r="J71" s="190">
        <f>J121</f>
        <v>0</v>
      </c>
      <c r="K71" s="186"/>
      <c r="L71" s="19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92"/>
      <c r="C72" s="125"/>
      <c r="D72" s="193" t="s">
        <v>143</v>
      </c>
      <c r="E72" s="194"/>
      <c r="F72" s="194"/>
      <c r="G72" s="194"/>
      <c r="H72" s="194"/>
      <c r="I72" s="195"/>
      <c r="J72" s="196">
        <f>J122</f>
        <v>0</v>
      </c>
      <c r="K72" s="125"/>
      <c r="L72" s="19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175"/>
      <c r="J74" s="60"/>
      <c r="K74" s="6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178"/>
      <c r="J78" s="62"/>
      <c r="K78" s="62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146</v>
      </c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79" t="str">
        <f>E7</f>
        <v>Revitalizace ulice Nádražní</v>
      </c>
      <c r="F82" s="32"/>
      <c r="G82" s="32"/>
      <c r="H82" s="32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" customFormat="1" ht="12" customHeight="1">
      <c r="B83" s="21"/>
      <c r="C83" s="32" t="s">
        <v>125</v>
      </c>
      <c r="D83" s="22"/>
      <c r="E83" s="22"/>
      <c r="F83" s="22"/>
      <c r="G83" s="22"/>
      <c r="H83" s="22"/>
      <c r="I83" s="138"/>
      <c r="J83" s="22"/>
      <c r="K83" s="22"/>
      <c r="L83" s="20"/>
    </row>
    <row r="84" s="2" customFormat="1" ht="16.5" customHeight="1">
      <c r="A84" s="38"/>
      <c r="B84" s="39"/>
      <c r="C84" s="40"/>
      <c r="D84" s="40"/>
      <c r="E84" s="179" t="s">
        <v>126</v>
      </c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127</v>
      </c>
      <c r="D85" s="40"/>
      <c r="E85" s="40"/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69" t="str">
        <f>E11</f>
        <v xml:space="preserve">SO 101.4.4 - Architektonický prvek  č.4</v>
      </c>
      <c r="F86" s="40"/>
      <c r="G86" s="40"/>
      <c r="H86" s="40"/>
      <c r="I86" s="146"/>
      <c r="J86" s="40"/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146"/>
      <c r="J87" s="40"/>
      <c r="K87" s="40"/>
      <c r="L87" s="14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40"/>
      <c r="E88" s="40"/>
      <c r="F88" s="27" t="str">
        <f>F14</f>
        <v>ul. Nádražní</v>
      </c>
      <c r="G88" s="40"/>
      <c r="H88" s="40"/>
      <c r="I88" s="149" t="s">
        <v>23</v>
      </c>
      <c r="J88" s="72" t="str">
        <f>IF(J14="","",J14)</f>
        <v>6. 1. 2020</v>
      </c>
      <c r="K88" s="40"/>
      <c r="L88" s="14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46"/>
      <c r="J89" s="40"/>
      <c r="K89" s="40"/>
      <c r="L89" s="14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25</v>
      </c>
      <c r="D90" s="40"/>
      <c r="E90" s="40"/>
      <c r="F90" s="27" t="str">
        <f>E17</f>
        <v xml:space="preserve"> </v>
      </c>
      <c r="G90" s="40"/>
      <c r="H90" s="40"/>
      <c r="I90" s="149" t="s">
        <v>31</v>
      </c>
      <c r="J90" s="36" t="str">
        <f>E23</f>
        <v>BENEPRO, a.s.</v>
      </c>
      <c r="K90" s="40"/>
      <c r="L90" s="14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29</v>
      </c>
      <c r="D91" s="40"/>
      <c r="E91" s="40"/>
      <c r="F91" s="27" t="str">
        <f>IF(E20="","",E20)</f>
        <v>Vyplň údaj</v>
      </c>
      <c r="G91" s="40"/>
      <c r="H91" s="40"/>
      <c r="I91" s="149" t="s">
        <v>34</v>
      </c>
      <c r="J91" s="36" t="str">
        <f>E26</f>
        <v>Martin Pniok - BMCH</v>
      </c>
      <c r="K91" s="40"/>
      <c r="L91" s="14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146"/>
      <c r="J92" s="40"/>
      <c r="K92" s="40"/>
      <c r="L92" s="147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98"/>
      <c r="B93" s="199"/>
      <c r="C93" s="200" t="s">
        <v>147</v>
      </c>
      <c r="D93" s="201" t="s">
        <v>56</v>
      </c>
      <c r="E93" s="201" t="s">
        <v>52</v>
      </c>
      <c r="F93" s="201" t="s">
        <v>53</v>
      </c>
      <c r="G93" s="201" t="s">
        <v>148</v>
      </c>
      <c r="H93" s="201" t="s">
        <v>149</v>
      </c>
      <c r="I93" s="202" t="s">
        <v>150</v>
      </c>
      <c r="J93" s="201" t="s">
        <v>131</v>
      </c>
      <c r="K93" s="203" t="s">
        <v>151</v>
      </c>
      <c r="L93" s="204"/>
      <c r="M93" s="92" t="s">
        <v>19</v>
      </c>
      <c r="N93" s="93" t="s">
        <v>41</v>
      </c>
      <c r="O93" s="93" t="s">
        <v>152</v>
      </c>
      <c r="P93" s="93" t="s">
        <v>153</v>
      </c>
      <c r="Q93" s="93" t="s">
        <v>154</v>
      </c>
      <c r="R93" s="93" t="s">
        <v>155</v>
      </c>
      <c r="S93" s="93" t="s">
        <v>156</v>
      </c>
      <c r="T93" s="94" t="s">
        <v>157</v>
      </c>
      <c r="U93" s="198"/>
      <c r="V93" s="198"/>
      <c r="W93" s="198"/>
      <c r="X93" s="198"/>
      <c r="Y93" s="198"/>
      <c r="Z93" s="198"/>
      <c r="AA93" s="198"/>
      <c r="AB93" s="198"/>
      <c r="AC93" s="198"/>
      <c r="AD93" s="198"/>
      <c r="AE93" s="198"/>
    </row>
    <row r="94" s="2" customFormat="1" ht="22.8" customHeight="1">
      <c r="A94" s="38"/>
      <c r="B94" s="39"/>
      <c r="C94" s="99" t="s">
        <v>158</v>
      </c>
      <c r="D94" s="40"/>
      <c r="E94" s="40"/>
      <c r="F94" s="40"/>
      <c r="G94" s="40"/>
      <c r="H94" s="40"/>
      <c r="I94" s="146"/>
      <c r="J94" s="205">
        <f>BK94</f>
        <v>0</v>
      </c>
      <c r="K94" s="40"/>
      <c r="L94" s="44"/>
      <c r="M94" s="95"/>
      <c r="N94" s="206"/>
      <c r="O94" s="96"/>
      <c r="P94" s="207">
        <f>P95+P121</f>
        <v>0</v>
      </c>
      <c r="Q94" s="96"/>
      <c r="R94" s="207">
        <f>R95+R121</f>
        <v>0</v>
      </c>
      <c r="S94" s="96"/>
      <c r="T94" s="208">
        <f>T95+T121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70</v>
      </c>
      <c r="AU94" s="17" t="s">
        <v>132</v>
      </c>
      <c r="BK94" s="209">
        <f>BK95+BK121</f>
        <v>0</v>
      </c>
    </row>
    <row r="95" s="12" customFormat="1" ht="25.92" customHeight="1">
      <c r="A95" s="12"/>
      <c r="B95" s="210"/>
      <c r="C95" s="211"/>
      <c r="D95" s="212" t="s">
        <v>70</v>
      </c>
      <c r="E95" s="213" t="s">
        <v>159</v>
      </c>
      <c r="F95" s="213" t="s">
        <v>160</v>
      </c>
      <c r="G95" s="211"/>
      <c r="H95" s="211"/>
      <c r="I95" s="214"/>
      <c r="J95" s="215">
        <f>BK95</f>
        <v>0</v>
      </c>
      <c r="K95" s="211"/>
      <c r="L95" s="216"/>
      <c r="M95" s="217"/>
      <c r="N95" s="218"/>
      <c r="O95" s="218"/>
      <c r="P95" s="219">
        <f>P96+P99+P102+P110+P114+P119</f>
        <v>0</v>
      </c>
      <c r="Q95" s="218"/>
      <c r="R95" s="219">
        <f>R96+R99+R102+R110+R114+R119</f>
        <v>0</v>
      </c>
      <c r="S95" s="218"/>
      <c r="T95" s="220">
        <f>T96+T99+T102+T110+T114+T119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21" t="s">
        <v>78</v>
      </c>
      <c r="AT95" s="222" t="s">
        <v>70</v>
      </c>
      <c r="AU95" s="222" t="s">
        <v>71</v>
      </c>
      <c r="AY95" s="221" t="s">
        <v>161</v>
      </c>
      <c r="BK95" s="223">
        <f>BK96+BK99+BK102+BK110+BK114+BK119</f>
        <v>0</v>
      </c>
    </row>
    <row r="96" s="12" customFormat="1" ht="22.8" customHeight="1">
      <c r="A96" s="12"/>
      <c r="B96" s="210"/>
      <c r="C96" s="211"/>
      <c r="D96" s="212" t="s">
        <v>70</v>
      </c>
      <c r="E96" s="224" t="s">
        <v>78</v>
      </c>
      <c r="F96" s="224" t="s">
        <v>162</v>
      </c>
      <c r="G96" s="211"/>
      <c r="H96" s="211"/>
      <c r="I96" s="214"/>
      <c r="J96" s="225">
        <f>BK96</f>
        <v>0</v>
      </c>
      <c r="K96" s="211"/>
      <c r="L96" s="216"/>
      <c r="M96" s="217"/>
      <c r="N96" s="218"/>
      <c r="O96" s="218"/>
      <c r="P96" s="219">
        <f>SUM(P97:P98)</f>
        <v>0</v>
      </c>
      <c r="Q96" s="218"/>
      <c r="R96" s="219">
        <f>SUM(R97:R98)</f>
        <v>0</v>
      </c>
      <c r="S96" s="218"/>
      <c r="T96" s="220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21" t="s">
        <v>78</v>
      </c>
      <c r="AT96" s="222" t="s">
        <v>70</v>
      </c>
      <c r="AU96" s="222" t="s">
        <v>78</v>
      </c>
      <c r="AY96" s="221" t="s">
        <v>161</v>
      </c>
      <c r="BK96" s="223">
        <f>SUM(BK97:BK98)</f>
        <v>0</v>
      </c>
    </row>
    <row r="97" s="2" customFormat="1" ht="21.75" customHeight="1">
      <c r="A97" s="38"/>
      <c r="B97" s="39"/>
      <c r="C97" s="226" t="s">
        <v>78</v>
      </c>
      <c r="D97" s="226" t="s">
        <v>163</v>
      </c>
      <c r="E97" s="227" t="s">
        <v>897</v>
      </c>
      <c r="F97" s="228" t="s">
        <v>898</v>
      </c>
      <c r="G97" s="229" t="s">
        <v>166</v>
      </c>
      <c r="H97" s="230">
        <v>3</v>
      </c>
      <c r="I97" s="231"/>
      <c r="J97" s="232">
        <f>ROUND(I97*H97,2)</f>
        <v>0</v>
      </c>
      <c r="K97" s="228" t="s">
        <v>19</v>
      </c>
      <c r="L97" s="44"/>
      <c r="M97" s="233" t="s">
        <v>19</v>
      </c>
      <c r="N97" s="234" t="s">
        <v>42</v>
      </c>
      <c r="O97" s="84"/>
      <c r="P97" s="235">
        <f>O97*H97</f>
        <v>0</v>
      </c>
      <c r="Q97" s="235">
        <v>0</v>
      </c>
      <c r="R97" s="235">
        <f>Q97*H97</f>
        <v>0</v>
      </c>
      <c r="S97" s="235">
        <v>0</v>
      </c>
      <c r="T97" s="23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7" t="s">
        <v>168</v>
      </c>
      <c r="AT97" s="237" t="s">
        <v>163</v>
      </c>
      <c r="AU97" s="237" t="s">
        <v>80</v>
      </c>
      <c r="AY97" s="17" t="s">
        <v>161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17" t="s">
        <v>78</v>
      </c>
      <c r="BK97" s="238">
        <f>ROUND(I97*H97,2)</f>
        <v>0</v>
      </c>
      <c r="BL97" s="17" t="s">
        <v>168</v>
      </c>
      <c r="BM97" s="237" t="s">
        <v>80</v>
      </c>
    </row>
    <row r="98" s="2" customFormat="1" ht="21.75" customHeight="1">
      <c r="A98" s="38"/>
      <c r="B98" s="39"/>
      <c r="C98" s="226" t="s">
        <v>80</v>
      </c>
      <c r="D98" s="226" t="s">
        <v>163</v>
      </c>
      <c r="E98" s="227" t="s">
        <v>856</v>
      </c>
      <c r="F98" s="228" t="s">
        <v>857</v>
      </c>
      <c r="G98" s="229" t="s">
        <v>166</v>
      </c>
      <c r="H98" s="230">
        <v>1.6000000000000001</v>
      </c>
      <c r="I98" s="231"/>
      <c r="J98" s="232">
        <f>ROUND(I98*H98,2)</f>
        <v>0</v>
      </c>
      <c r="K98" s="228" t="s">
        <v>19</v>
      </c>
      <c r="L98" s="44"/>
      <c r="M98" s="233" t="s">
        <v>19</v>
      </c>
      <c r="N98" s="234" t="s">
        <v>42</v>
      </c>
      <c r="O98" s="84"/>
      <c r="P98" s="235">
        <f>O98*H98</f>
        <v>0</v>
      </c>
      <c r="Q98" s="235">
        <v>0</v>
      </c>
      <c r="R98" s="235">
        <f>Q98*H98</f>
        <v>0</v>
      </c>
      <c r="S98" s="235">
        <v>0</v>
      </c>
      <c r="T98" s="23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7" t="s">
        <v>168</v>
      </c>
      <c r="AT98" s="237" t="s">
        <v>163</v>
      </c>
      <c r="AU98" s="237" t="s">
        <v>80</v>
      </c>
      <c r="AY98" s="17" t="s">
        <v>161</v>
      </c>
      <c r="BE98" s="238">
        <f>IF(N98="základní",J98,0)</f>
        <v>0</v>
      </c>
      <c r="BF98" s="238">
        <f>IF(N98="snížená",J98,0)</f>
        <v>0</v>
      </c>
      <c r="BG98" s="238">
        <f>IF(N98="zákl. přenesená",J98,0)</f>
        <v>0</v>
      </c>
      <c r="BH98" s="238">
        <f>IF(N98="sníž. přenesená",J98,0)</f>
        <v>0</v>
      </c>
      <c r="BI98" s="238">
        <f>IF(N98="nulová",J98,0)</f>
        <v>0</v>
      </c>
      <c r="BJ98" s="17" t="s">
        <v>78</v>
      </c>
      <c r="BK98" s="238">
        <f>ROUND(I98*H98,2)</f>
        <v>0</v>
      </c>
      <c r="BL98" s="17" t="s">
        <v>168</v>
      </c>
      <c r="BM98" s="237" t="s">
        <v>168</v>
      </c>
    </row>
    <row r="99" s="12" customFormat="1" ht="22.8" customHeight="1">
      <c r="A99" s="12"/>
      <c r="B99" s="210"/>
      <c r="C99" s="211"/>
      <c r="D99" s="212" t="s">
        <v>70</v>
      </c>
      <c r="E99" s="224" t="s">
        <v>194</v>
      </c>
      <c r="F99" s="224" t="s">
        <v>361</v>
      </c>
      <c r="G99" s="211"/>
      <c r="H99" s="211"/>
      <c r="I99" s="214"/>
      <c r="J99" s="225">
        <f>BK99</f>
        <v>0</v>
      </c>
      <c r="K99" s="211"/>
      <c r="L99" s="216"/>
      <c r="M99" s="217"/>
      <c r="N99" s="218"/>
      <c r="O99" s="218"/>
      <c r="P99" s="219">
        <f>SUM(P100:P101)</f>
        <v>0</v>
      </c>
      <c r="Q99" s="218"/>
      <c r="R99" s="219">
        <f>SUM(R100:R101)</f>
        <v>0</v>
      </c>
      <c r="S99" s="218"/>
      <c r="T99" s="220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21" t="s">
        <v>78</v>
      </c>
      <c r="AT99" s="222" t="s">
        <v>70</v>
      </c>
      <c r="AU99" s="222" t="s">
        <v>78</v>
      </c>
      <c r="AY99" s="221" t="s">
        <v>161</v>
      </c>
      <c r="BK99" s="223">
        <f>SUM(BK100:BK101)</f>
        <v>0</v>
      </c>
    </row>
    <row r="100" s="2" customFormat="1" ht="21.75" customHeight="1">
      <c r="A100" s="38"/>
      <c r="B100" s="39"/>
      <c r="C100" s="226" t="s">
        <v>187</v>
      </c>
      <c r="D100" s="226" t="s">
        <v>163</v>
      </c>
      <c r="E100" s="227" t="s">
        <v>901</v>
      </c>
      <c r="F100" s="228" t="s">
        <v>902</v>
      </c>
      <c r="G100" s="229" t="s">
        <v>166</v>
      </c>
      <c r="H100" s="230">
        <v>1.1499999999999999</v>
      </c>
      <c r="I100" s="231"/>
      <c r="J100" s="232">
        <f>ROUND(I100*H100,2)</f>
        <v>0</v>
      </c>
      <c r="K100" s="228" t="s">
        <v>19</v>
      </c>
      <c r="L100" s="44"/>
      <c r="M100" s="233" t="s">
        <v>19</v>
      </c>
      <c r="N100" s="234" t="s">
        <v>42</v>
      </c>
      <c r="O100" s="84"/>
      <c r="P100" s="235">
        <f>O100*H100</f>
        <v>0</v>
      </c>
      <c r="Q100" s="235">
        <v>0</v>
      </c>
      <c r="R100" s="235">
        <f>Q100*H100</f>
        <v>0</v>
      </c>
      <c r="S100" s="235">
        <v>0</v>
      </c>
      <c r="T100" s="23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37" t="s">
        <v>168</v>
      </c>
      <c r="AT100" s="237" t="s">
        <v>163</v>
      </c>
      <c r="AU100" s="237" t="s">
        <v>80</v>
      </c>
      <c r="AY100" s="17" t="s">
        <v>161</v>
      </c>
      <c r="BE100" s="238">
        <f>IF(N100="základní",J100,0)</f>
        <v>0</v>
      </c>
      <c r="BF100" s="238">
        <f>IF(N100="snížená",J100,0)</f>
        <v>0</v>
      </c>
      <c r="BG100" s="238">
        <f>IF(N100="zákl. přenesená",J100,0)</f>
        <v>0</v>
      </c>
      <c r="BH100" s="238">
        <f>IF(N100="sníž. přenesená",J100,0)</f>
        <v>0</v>
      </c>
      <c r="BI100" s="238">
        <f>IF(N100="nulová",J100,0)</f>
        <v>0</v>
      </c>
      <c r="BJ100" s="17" t="s">
        <v>78</v>
      </c>
      <c r="BK100" s="238">
        <f>ROUND(I100*H100,2)</f>
        <v>0</v>
      </c>
      <c r="BL100" s="17" t="s">
        <v>168</v>
      </c>
      <c r="BM100" s="237" t="s">
        <v>198</v>
      </c>
    </row>
    <row r="101" s="2" customFormat="1" ht="21.75" customHeight="1">
      <c r="A101" s="38"/>
      <c r="B101" s="39"/>
      <c r="C101" s="226" t="s">
        <v>168</v>
      </c>
      <c r="D101" s="226" t="s">
        <v>163</v>
      </c>
      <c r="E101" s="227" t="s">
        <v>903</v>
      </c>
      <c r="F101" s="228" t="s">
        <v>904</v>
      </c>
      <c r="G101" s="229" t="s">
        <v>166</v>
      </c>
      <c r="H101" s="230">
        <v>2.5499999999999998</v>
      </c>
      <c r="I101" s="231"/>
      <c r="J101" s="232">
        <f>ROUND(I101*H101,2)</f>
        <v>0</v>
      </c>
      <c r="K101" s="228" t="s">
        <v>19</v>
      </c>
      <c r="L101" s="44"/>
      <c r="M101" s="233" t="s">
        <v>19</v>
      </c>
      <c r="N101" s="234" t="s">
        <v>42</v>
      </c>
      <c r="O101" s="84"/>
      <c r="P101" s="235">
        <f>O101*H101</f>
        <v>0</v>
      </c>
      <c r="Q101" s="235">
        <v>0</v>
      </c>
      <c r="R101" s="235">
        <f>Q101*H101</f>
        <v>0</v>
      </c>
      <c r="S101" s="235">
        <v>0</v>
      </c>
      <c r="T101" s="23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168</v>
      </c>
      <c r="AT101" s="237" t="s">
        <v>163</v>
      </c>
      <c r="AU101" s="237" t="s">
        <v>80</v>
      </c>
      <c r="AY101" s="17" t="s">
        <v>161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78</v>
      </c>
      <c r="BK101" s="238">
        <f>ROUND(I101*H101,2)</f>
        <v>0</v>
      </c>
      <c r="BL101" s="17" t="s">
        <v>168</v>
      </c>
      <c r="BM101" s="237" t="s">
        <v>213</v>
      </c>
    </row>
    <row r="102" s="12" customFormat="1" ht="22.8" customHeight="1">
      <c r="A102" s="12"/>
      <c r="B102" s="210"/>
      <c r="C102" s="211"/>
      <c r="D102" s="212" t="s">
        <v>70</v>
      </c>
      <c r="E102" s="224" t="s">
        <v>198</v>
      </c>
      <c r="F102" s="224" t="s">
        <v>860</v>
      </c>
      <c r="G102" s="211"/>
      <c r="H102" s="211"/>
      <c r="I102" s="214"/>
      <c r="J102" s="225">
        <f>BK102</f>
        <v>0</v>
      </c>
      <c r="K102" s="211"/>
      <c r="L102" s="216"/>
      <c r="M102" s="217"/>
      <c r="N102" s="218"/>
      <c r="O102" s="218"/>
      <c r="P102" s="219">
        <f>SUM(P103:P109)</f>
        <v>0</v>
      </c>
      <c r="Q102" s="218"/>
      <c r="R102" s="219">
        <f>SUM(R103:R109)</f>
        <v>0</v>
      </c>
      <c r="S102" s="218"/>
      <c r="T102" s="220">
        <f>SUM(T103:T109)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21" t="s">
        <v>78</v>
      </c>
      <c r="AT102" s="222" t="s">
        <v>70</v>
      </c>
      <c r="AU102" s="222" t="s">
        <v>78</v>
      </c>
      <c r="AY102" s="221" t="s">
        <v>161</v>
      </c>
      <c r="BK102" s="223">
        <f>SUM(BK103:BK109)</f>
        <v>0</v>
      </c>
    </row>
    <row r="103" s="2" customFormat="1" ht="21.75" customHeight="1">
      <c r="A103" s="38"/>
      <c r="B103" s="39"/>
      <c r="C103" s="226" t="s">
        <v>194</v>
      </c>
      <c r="D103" s="226" t="s">
        <v>163</v>
      </c>
      <c r="E103" s="227" t="s">
        <v>861</v>
      </c>
      <c r="F103" s="228" t="s">
        <v>862</v>
      </c>
      <c r="G103" s="229" t="s">
        <v>210</v>
      </c>
      <c r="H103" s="230">
        <v>0.068000000000000005</v>
      </c>
      <c r="I103" s="231"/>
      <c r="J103" s="232">
        <f>ROUND(I103*H103,2)</f>
        <v>0</v>
      </c>
      <c r="K103" s="228" t="s">
        <v>19</v>
      </c>
      <c r="L103" s="44"/>
      <c r="M103" s="233" t="s">
        <v>19</v>
      </c>
      <c r="N103" s="234" t="s">
        <v>42</v>
      </c>
      <c r="O103" s="84"/>
      <c r="P103" s="235">
        <f>O103*H103</f>
        <v>0</v>
      </c>
      <c r="Q103" s="235">
        <v>0</v>
      </c>
      <c r="R103" s="235">
        <f>Q103*H103</f>
        <v>0</v>
      </c>
      <c r="S103" s="235">
        <v>0</v>
      </c>
      <c r="T103" s="23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7" t="s">
        <v>168</v>
      </c>
      <c r="AT103" s="237" t="s">
        <v>163</v>
      </c>
      <c r="AU103" s="237" t="s">
        <v>80</v>
      </c>
      <c r="AY103" s="17" t="s">
        <v>161</v>
      </c>
      <c r="BE103" s="238">
        <f>IF(N103="základní",J103,0)</f>
        <v>0</v>
      </c>
      <c r="BF103" s="238">
        <f>IF(N103="snížená",J103,0)</f>
        <v>0</v>
      </c>
      <c r="BG103" s="238">
        <f>IF(N103="zákl. přenesená",J103,0)</f>
        <v>0</v>
      </c>
      <c r="BH103" s="238">
        <f>IF(N103="sníž. přenesená",J103,0)</f>
        <v>0</v>
      </c>
      <c r="BI103" s="238">
        <f>IF(N103="nulová",J103,0)</f>
        <v>0</v>
      </c>
      <c r="BJ103" s="17" t="s">
        <v>78</v>
      </c>
      <c r="BK103" s="238">
        <f>ROUND(I103*H103,2)</f>
        <v>0</v>
      </c>
      <c r="BL103" s="17" t="s">
        <v>168</v>
      </c>
      <c r="BM103" s="237" t="s">
        <v>224</v>
      </c>
    </row>
    <row r="104" s="2" customFormat="1" ht="21.75" customHeight="1">
      <c r="A104" s="38"/>
      <c r="B104" s="39"/>
      <c r="C104" s="226" t="s">
        <v>198</v>
      </c>
      <c r="D104" s="226" t="s">
        <v>163</v>
      </c>
      <c r="E104" s="227" t="s">
        <v>863</v>
      </c>
      <c r="F104" s="228" t="s">
        <v>864</v>
      </c>
      <c r="G104" s="229" t="s">
        <v>210</v>
      </c>
      <c r="H104" s="230">
        <v>0.068000000000000005</v>
      </c>
      <c r="I104" s="231"/>
      <c r="J104" s="232">
        <f>ROUND(I104*H104,2)</f>
        <v>0</v>
      </c>
      <c r="K104" s="228" t="s">
        <v>19</v>
      </c>
      <c r="L104" s="44"/>
      <c r="M104" s="233" t="s">
        <v>19</v>
      </c>
      <c r="N104" s="234" t="s">
        <v>42</v>
      </c>
      <c r="O104" s="84"/>
      <c r="P104" s="235">
        <f>O104*H104</f>
        <v>0</v>
      </c>
      <c r="Q104" s="235">
        <v>0</v>
      </c>
      <c r="R104" s="235">
        <f>Q104*H104</f>
        <v>0</v>
      </c>
      <c r="S104" s="235">
        <v>0</v>
      </c>
      <c r="T104" s="23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7" t="s">
        <v>168</v>
      </c>
      <c r="AT104" s="237" t="s">
        <v>163</v>
      </c>
      <c r="AU104" s="237" t="s">
        <v>80</v>
      </c>
      <c r="AY104" s="17" t="s">
        <v>161</v>
      </c>
      <c r="BE104" s="238">
        <f>IF(N104="základní",J104,0)</f>
        <v>0</v>
      </c>
      <c r="BF104" s="238">
        <f>IF(N104="snížená",J104,0)</f>
        <v>0</v>
      </c>
      <c r="BG104" s="238">
        <f>IF(N104="zákl. přenesená",J104,0)</f>
        <v>0</v>
      </c>
      <c r="BH104" s="238">
        <f>IF(N104="sníž. přenesená",J104,0)</f>
        <v>0</v>
      </c>
      <c r="BI104" s="238">
        <f>IF(N104="nulová",J104,0)</f>
        <v>0</v>
      </c>
      <c r="BJ104" s="17" t="s">
        <v>78</v>
      </c>
      <c r="BK104" s="238">
        <f>ROUND(I104*H104,2)</f>
        <v>0</v>
      </c>
      <c r="BL104" s="17" t="s">
        <v>168</v>
      </c>
      <c r="BM104" s="237" t="s">
        <v>244</v>
      </c>
    </row>
    <row r="105" s="2" customFormat="1" ht="21.75" customHeight="1">
      <c r="A105" s="38"/>
      <c r="B105" s="39"/>
      <c r="C105" s="226" t="s">
        <v>207</v>
      </c>
      <c r="D105" s="226" t="s">
        <v>163</v>
      </c>
      <c r="E105" s="227" t="s">
        <v>865</v>
      </c>
      <c r="F105" s="228" t="s">
        <v>866</v>
      </c>
      <c r="G105" s="229" t="s">
        <v>210</v>
      </c>
      <c r="H105" s="230">
        <v>0.068000000000000005</v>
      </c>
      <c r="I105" s="231"/>
      <c r="J105" s="232">
        <f>ROUND(I105*H105,2)</f>
        <v>0</v>
      </c>
      <c r="K105" s="228" t="s">
        <v>19</v>
      </c>
      <c r="L105" s="44"/>
      <c r="M105" s="233" t="s">
        <v>19</v>
      </c>
      <c r="N105" s="234" t="s">
        <v>42</v>
      </c>
      <c r="O105" s="84"/>
      <c r="P105" s="235">
        <f>O105*H105</f>
        <v>0</v>
      </c>
      <c r="Q105" s="235">
        <v>0</v>
      </c>
      <c r="R105" s="235">
        <f>Q105*H105</f>
        <v>0</v>
      </c>
      <c r="S105" s="235">
        <v>0</v>
      </c>
      <c r="T105" s="23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7" t="s">
        <v>168</v>
      </c>
      <c r="AT105" s="237" t="s">
        <v>163</v>
      </c>
      <c r="AU105" s="237" t="s">
        <v>80</v>
      </c>
      <c r="AY105" s="17" t="s">
        <v>161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17" t="s">
        <v>78</v>
      </c>
      <c r="BK105" s="238">
        <f>ROUND(I105*H105,2)</f>
        <v>0</v>
      </c>
      <c r="BL105" s="17" t="s">
        <v>168</v>
      </c>
      <c r="BM105" s="237" t="s">
        <v>262</v>
      </c>
    </row>
    <row r="106" s="2" customFormat="1" ht="16.5" customHeight="1">
      <c r="A106" s="38"/>
      <c r="B106" s="39"/>
      <c r="C106" s="226" t="s">
        <v>213</v>
      </c>
      <c r="D106" s="226" t="s">
        <v>163</v>
      </c>
      <c r="E106" s="227" t="s">
        <v>867</v>
      </c>
      <c r="F106" s="228" t="s">
        <v>868</v>
      </c>
      <c r="G106" s="229" t="s">
        <v>210</v>
      </c>
      <c r="H106" s="230">
        <v>0.068000000000000005</v>
      </c>
      <c r="I106" s="231"/>
      <c r="J106" s="232">
        <f>ROUND(I106*H106,2)</f>
        <v>0</v>
      </c>
      <c r="K106" s="228" t="s">
        <v>19</v>
      </c>
      <c r="L106" s="44"/>
      <c r="M106" s="233" t="s">
        <v>19</v>
      </c>
      <c r="N106" s="234" t="s">
        <v>42</v>
      </c>
      <c r="O106" s="84"/>
      <c r="P106" s="235">
        <f>O106*H106</f>
        <v>0</v>
      </c>
      <c r="Q106" s="235">
        <v>0</v>
      </c>
      <c r="R106" s="235">
        <f>Q106*H106</f>
        <v>0</v>
      </c>
      <c r="S106" s="235">
        <v>0</v>
      </c>
      <c r="T106" s="23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37" t="s">
        <v>168</v>
      </c>
      <c r="AT106" s="237" t="s">
        <v>163</v>
      </c>
      <c r="AU106" s="237" t="s">
        <v>80</v>
      </c>
      <c r="AY106" s="17" t="s">
        <v>161</v>
      </c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17" t="s">
        <v>78</v>
      </c>
      <c r="BK106" s="238">
        <f>ROUND(I106*H106,2)</f>
        <v>0</v>
      </c>
      <c r="BL106" s="17" t="s">
        <v>168</v>
      </c>
      <c r="BM106" s="237" t="s">
        <v>276</v>
      </c>
    </row>
    <row r="107" s="2" customFormat="1" ht="16.5" customHeight="1">
      <c r="A107" s="38"/>
      <c r="B107" s="39"/>
      <c r="C107" s="226" t="s">
        <v>218</v>
      </c>
      <c r="D107" s="226" t="s">
        <v>163</v>
      </c>
      <c r="E107" s="227" t="s">
        <v>869</v>
      </c>
      <c r="F107" s="228" t="s">
        <v>870</v>
      </c>
      <c r="G107" s="229" t="s">
        <v>166</v>
      </c>
      <c r="H107" s="230">
        <v>0.71999999999999997</v>
      </c>
      <c r="I107" s="231"/>
      <c r="J107" s="232">
        <f>ROUND(I107*H107,2)</f>
        <v>0</v>
      </c>
      <c r="K107" s="228" t="s">
        <v>19</v>
      </c>
      <c r="L107" s="44"/>
      <c r="M107" s="233" t="s">
        <v>19</v>
      </c>
      <c r="N107" s="234" t="s">
        <v>42</v>
      </c>
      <c r="O107" s="84"/>
      <c r="P107" s="235">
        <f>O107*H107</f>
        <v>0</v>
      </c>
      <c r="Q107" s="235">
        <v>0</v>
      </c>
      <c r="R107" s="235">
        <f>Q107*H107</f>
        <v>0</v>
      </c>
      <c r="S107" s="235">
        <v>0</v>
      </c>
      <c r="T107" s="23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37" t="s">
        <v>168</v>
      </c>
      <c r="AT107" s="237" t="s">
        <v>163</v>
      </c>
      <c r="AU107" s="237" t="s">
        <v>80</v>
      </c>
      <c r="AY107" s="17" t="s">
        <v>161</v>
      </c>
      <c r="BE107" s="238">
        <f>IF(N107="základní",J107,0)</f>
        <v>0</v>
      </c>
      <c r="BF107" s="238">
        <f>IF(N107="snížená",J107,0)</f>
        <v>0</v>
      </c>
      <c r="BG107" s="238">
        <f>IF(N107="zákl. přenesená",J107,0)</f>
        <v>0</v>
      </c>
      <c r="BH107" s="238">
        <f>IF(N107="sníž. přenesená",J107,0)</f>
        <v>0</v>
      </c>
      <c r="BI107" s="238">
        <f>IF(N107="nulová",J107,0)</f>
        <v>0</v>
      </c>
      <c r="BJ107" s="17" t="s">
        <v>78</v>
      </c>
      <c r="BK107" s="238">
        <f>ROUND(I107*H107,2)</f>
        <v>0</v>
      </c>
      <c r="BL107" s="17" t="s">
        <v>168</v>
      </c>
      <c r="BM107" s="237" t="s">
        <v>284</v>
      </c>
    </row>
    <row r="108" s="2" customFormat="1" ht="16.5" customHeight="1">
      <c r="A108" s="38"/>
      <c r="B108" s="39"/>
      <c r="C108" s="226" t="s">
        <v>224</v>
      </c>
      <c r="D108" s="226" t="s">
        <v>163</v>
      </c>
      <c r="E108" s="227" t="s">
        <v>871</v>
      </c>
      <c r="F108" s="228" t="s">
        <v>872</v>
      </c>
      <c r="G108" s="229" t="s">
        <v>166</v>
      </c>
      <c r="H108" s="230">
        <v>0.71999999999999997</v>
      </c>
      <c r="I108" s="231"/>
      <c r="J108" s="232">
        <f>ROUND(I108*H108,2)</f>
        <v>0</v>
      </c>
      <c r="K108" s="228" t="s">
        <v>19</v>
      </c>
      <c r="L108" s="44"/>
      <c r="M108" s="233" t="s">
        <v>19</v>
      </c>
      <c r="N108" s="234" t="s">
        <v>42</v>
      </c>
      <c r="O108" s="84"/>
      <c r="P108" s="235">
        <f>O108*H108</f>
        <v>0</v>
      </c>
      <c r="Q108" s="235">
        <v>0</v>
      </c>
      <c r="R108" s="235">
        <f>Q108*H108</f>
        <v>0</v>
      </c>
      <c r="S108" s="235">
        <v>0</v>
      </c>
      <c r="T108" s="23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37" t="s">
        <v>168</v>
      </c>
      <c r="AT108" s="237" t="s">
        <v>163</v>
      </c>
      <c r="AU108" s="237" t="s">
        <v>80</v>
      </c>
      <c r="AY108" s="17" t="s">
        <v>161</v>
      </c>
      <c r="BE108" s="238">
        <f>IF(N108="základní",J108,0)</f>
        <v>0</v>
      </c>
      <c r="BF108" s="238">
        <f>IF(N108="snížená",J108,0)</f>
        <v>0</v>
      </c>
      <c r="BG108" s="238">
        <f>IF(N108="zákl. přenesená",J108,0)</f>
        <v>0</v>
      </c>
      <c r="BH108" s="238">
        <f>IF(N108="sníž. přenesená",J108,0)</f>
        <v>0</v>
      </c>
      <c r="BI108" s="238">
        <f>IF(N108="nulová",J108,0)</f>
        <v>0</v>
      </c>
      <c r="BJ108" s="17" t="s">
        <v>78</v>
      </c>
      <c r="BK108" s="238">
        <f>ROUND(I108*H108,2)</f>
        <v>0</v>
      </c>
      <c r="BL108" s="17" t="s">
        <v>168</v>
      </c>
      <c r="BM108" s="237" t="s">
        <v>296</v>
      </c>
    </row>
    <row r="109" s="2" customFormat="1" ht="16.5" customHeight="1">
      <c r="A109" s="38"/>
      <c r="B109" s="39"/>
      <c r="C109" s="226" t="s">
        <v>238</v>
      </c>
      <c r="D109" s="226" t="s">
        <v>163</v>
      </c>
      <c r="E109" s="227" t="s">
        <v>873</v>
      </c>
      <c r="F109" s="228" t="s">
        <v>874</v>
      </c>
      <c r="G109" s="229" t="s">
        <v>287</v>
      </c>
      <c r="H109" s="230">
        <v>0.002</v>
      </c>
      <c r="I109" s="231"/>
      <c r="J109" s="232">
        <f>ROUND(I109*H109,2)</f>
        <v>0</v>
      </c>
      <c r="K109" s="228" t="s">
        <v>19</v>
      </c>
      <c r="L109" s="44"/>
      <c r="M109" s="233" t="s">
        <v>19</v>
      </c>
      <c r="N109" s="234" t="s">
        <v>42</v>
      </c>
      <c r="O109" s="84"/>
      <c r="P109" s="235">
        <f>O109*H109</f>
        <v>0</v>
      </c>
      <c r="Q109" s="235">
        <v>0</v>
      </c>
      <c r="R109" s="235">
        <f>Q109*H109</f>
        <v>0</v>
      </c>
      <c r="S109" s="235">
        <v>0</v>
      </c>
      <c r="T109" s="23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7" t="s">
        <v>168</v>
      </c>
      <c r="AT109" s="237" t="s">
        <v>163</v>
      </c>
      <c r="AU109" s="237" t="s">
        <v>80</v>
      </c>
      <c r="AY109" s="17" t="s">
        <v>161</v>
      </c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17" t="s">
        <v>78</v>
      </c>
      <c r="BK109" s="238">
        <f>ROUND(I109*H109,2)</f>
        <v>0</v>
      </c>
      <c r="BL109" s="17" t="s">
        <v>168</v>
      </c>
      <c r="BM109" s="237" t="s">
        <v>310</v>
      </c>
    </row>
    <row r="110" s="12" customFormat="1" ht="22.8" customHeight="1">
      <c r="A110" s="12"/>
      <c r="B110" s="210"/>
      <c r="C110" s="211"/>
      <c r="D110" s="212" t="s">
        <v>70</v>
      </c>
      <c r="E110" s="224" t="s">
        <v>218</v>
      </c>
      <c r="F110" s="224" t="s">
        <v>503</v>
      </c>
      <c r="G110" s="211"/>
      <c r="H110" s="211"/>
      <c r="I110" s="214"/>
      <c r="J110" s="225">
        <f>BK110</f>
        <v>0</v>
      </c>
      <c r="K110" s="211"/>
      <c r="L110" s="216"/>
      <c r="M110" s="217"/>
      <c r="N110" s="218"/>
      <c r="O110" s="218"/>
      <c r="P110" s="219">
        <f>SUM(P111:P113)</f>
        <v>0</v>
      </c>
      <c r="Q110" s="218"/>
      <c r="R110" s="219">
        <f>SUM(R111:R113)</f>
        <v>0</v>
      </c>
      <c r="S110" s="218"/>
      <c r="T110" s="220">
        <f>SUM(T111:T113)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21" t="s">
        <v>78</v>
      </c>
      <c r="AT110" s="222" t="s">
        <v>70</v>
      </c>
      <c r="AU110" s="222" t="s">
        <v>78</v>
      </c>
      <c r="AY110" s="221" t="s">
        <v>161</v>
      </c>
      <c r="BK110" s="223">
        <f>SUM(BK111:BK113)</f>
        <v>0</v>
      </c>
    </row>
    <row r="111" s="2" customFormat="1" ht="21.75" customHeight="1">
      <c r="A111" s="38"/>
      <c r="B111" s="39"/>
      <c r="C111" s="226" t="s">
        <v>244</v>
      </c>
      <c r="D111" s="226" t="s">
        <v>163</v>
      </c>
      <c r="E111" s="227" t="s">
        <v>875</v>
      </c>
      <c r="F111" s="228" t="s">
        <v>876</v>
      </c>
      <c r="G111" s="229" t="s">
        <v>511</v>
      </c>
      <c r="H111" s="230">
        <v>6</v>
      </c>
      <c r="I111" s="231"/>
      <c r="J111" s="232">
        <f>ROUND(I111*H111,2)</f>
        <v>0</v>
      </c>
      <c r="K111" s="228" t="s">
        <v>19</v>
      </c>
      <c r="L111" s="44"/>
      <c r="M111" s="233" t="s">
        <v>19</v>
      </c>
      <c r="N111" s="234" t="s">
        <v>42</v>
      </c>
      <c r="O111" s="84"/>
      <c r="P111" s="235">
        <f>O111*H111</f>
        <v>0</v>
      </c>
      <c r="Q111" s="235">
        <v>0</v>
      </c>
      <c r="R111" s="235">
        <f>Q111*H111</f>
        <v>0</v>
      </c>
      <c r="S111" s="235">
        <v>0</v>
      </c>
      <c r="T111" s="23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37" t="s">
        <v>168</v>
      </c>
      <c r="AT111" s="237" t="s">
        <v>163</v>
      </c>
      <c r="AU111" s="237" t="s">
        <v>80</v>
      </c>
      <c r="AY111" s="17" t="s">
        <v>161</v>
      </c>
      <c r="BE111" s="238">
        <f>IF(N111="základní",J111,0)</f>
        <v>0</v>
      </c>
      <c r="BF111" s="238">
        <f>IF(N111="snížená",J111,0)</f>
        <v>0</v>
      </c>
      <c r="BG111" s="238">
        <f>IF(N111="zákl. přenesená",J111,0)</f>
        <v>0</v>
      </c>
      <c r="BH111" s="238">
        <f>IF(N111="sníž. přenesená",J111,0)</f>
        <v>0</v>
      </c>
      <c r="BI111" s="238">
        <f>IF(N111="nulová",J111,0)</f>
        <v>0</v>
      </c>
      <c r="BJ111" s="17" t="s">
        <v>78</v>
      </c>
      <c r="BK111" s="238">
        <f>ROUND(I111*H111,2)</f>
        <v>0</v>
      </c>
      <c r="BL111" s="17" t="s">
        <v>168</v>
      </c>
      <c r="BM111" s="237" t="s">
        <v>321</v>
      </c>
    </row>
    <row r="112" s="2" customFormat="1" ht="16.5" customHeight="1">
      <c r="A112" s="38"/>
      <c r="B112" s="39"/>
      <c r="C112" s="226" t="s">
        <v>257</v>
      </c>
      <c r="D112" s="226" t="s">
        <v>163</v>
      </c>
      <c r="E112" s="227" t="s">
        <v>879</v>
      </c>
      <c r="F112" s="228" t="s">
        <v>880</v>
      </c>
      <c r="G112" s="229" t="s">
        <v>511</v>
      </c>
      <c r="H112" s="230">
        <v>6</v>
      </c>
      <c r="I112" s="231"/>
      <c r="J112" s="232">
        <f>ROUND(I112*H112,2)</f>
        <v>0</v>
      </c>
      <c r="K112" s="228" t="s">
        <v>19</v>
      </c>
      <c r="L112" s="44"/>
      <c r="M112" s="233" t="s">
        <v>19</v>
      </c>
      <c r="N112" s="234" t="s">
        <v>42</v>
      </c>
      <c r="O112" s="84"/>
      <c r="P112" s="235">
        <f>O112*H112</f>
        <v>0</v>
      </c>
      <c r="Q112" s="235">
        <v>0</v>
      </c>
      <c r="R112" s="235">
        <f>Q112*H112</f>
        <v>0</v>
      </c>
      <c r="S112" s="235">
        <v>0</v>
      </c>
      <c r="T112" s="23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37" t="s">
        <v>168</v>
      </c>
      <c r="AT112" s="237" t="s">
        <v>163</v>
      </c>
      <c r="AU112" s="237" t="s">
        <v>80</v>
      </c>
      <c r="AY112" s="17" t="s">
        <v>161</v>
      </c>
      <c r="BE112" s="238">
        <f>IF(N112="základní",J112,0)</f>
        <v>0</v>
      </c>
      <c r="BF112" s="238">
        <f>IF(N112="snížená",J112,0)</f>
        <v>0</v>
      </c>
      <c r="BG112" s="238">
        <f>IF(N112="zákl. přenesená",J112,0)</f>
        <v>0</v>
      </c>
      <c r="BH112" s="238">
        <f>IF(N112="sníž. přenesená",J112,0)</f>
        <v>0</v>
      </c>
      <c r="BI112" s="238">
        <f>IF(N112="nulová",J112,0)</f>
        <v>0</v>
      </c>
      <c r="BJ112" s="17" t="s">
        <v>78</v>
      </c>
      <c r="BK112" s="238">
        <f>ROUND(I112*H112,2)</f>
        <v>0</v>
      </c>
      <c r="BL112" s="17" t="s">
        <v>168</v>
      </c>
      <c r="BM112" s="237" t="s">
        <v>331</v>
      </c>
    </row>
    <row r="113" s="2" customFormat="1" ht="21.75" customHeight="1">
      <c r="A113" s="38"/>
      <c r="B113" s="39"/>
      <c r="C113" s="226" t="s">
        <v>262</v>
      </c>
      <c r="D113" s="226" t="s">
        <v>163</v>
      </c>
      <c r="E113" s="227" t="s">
        <v>905</v>
      </c>
      <c r="F113" s="228" t="s">
        <v>906</v>
      </c>
      <c r="G113" s="229" t="s">
        <v>166</v>
      </c>
      <c r="H113" s="230">
        <v>2.5499999999999998</v>
      </c>
      <c r="I113" s="231"/>
      <c r="J113" s="232">
        <f>ROUND(I113*H113,2)</f>
        <v>0</v>
      </c>
      <c r="K113" s="228" t="s">
        <v>19</v>
      </c>
      <c r="L113" s="44"/>
      <c r="M113" s="233" t="s">
        <v>19</v>
      </c>
      <c r="N113" s="234" t="s">
        <v>42</v>
      </c>
      <c r="O113" s="84"/>
      <c r="P113" s="235">
        <f>O113*H113</f>
        <v>0</v>
      </c>
      <c r="Q113" s="235">
        <v>0</v>
      </c>
      <c r="R113" s="235">
        <f>Q113*H113</f>
        <v>0</v>
      </c>
      <c r="S113" s="235">
        <v>0</v>
      </c>
      <c r="T113" s="23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7" t="s">
        <v>168</v>
      </c>
      <c r="AT113" s="237" t="s">
        <v>163</v>
      </c>
      <c r="AU113" s="237" t="s">
        <v>80</v>
      </c>
      <c r="AY113" s="17" t="s">
        <v>161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17" t="s">
        <v>78</v>
      </c>
      <c r="BK113" s="238">
        <f>ROUND(I113*H113,2)</f>
        <v>0</v>
      </c>
      <c r="BL113" s="17" t="s">
        <v>168</v>
      </c>
      <c r="BM113" s="237" t="s">
        <v>342</v>
      </c>
    </row>
    <row r="114" s="12" customFormat="1" ht="22.8" customHeight="1">
      <c r="A114" s="12"/>
      <c r="B114" s="210"/>
      <c r="C114" s="211"/>
      <c r="D114" s="212" t="s">
        <v>70</v>
      </c>
      <c r="E114" s="224" t="s">
        <v>624</v>
      </c>
      <c r="F114" s="224" t="s">
        <v>625</v>
      </c>
      <c r="G114" s="211"/>
      <c r="H114" s="211"/>
      <c r="I114" s="214"/>
      <c r="J114" s="225">
        <f>BK114</f>
        <v>0</v>
      </c>
      <c r="K114" s="211"/>
      <c r="L114" s="216"/>
      <c r="M114" s="217"/>
      <c r="N114" s="218"/>
      <c r="O114" s="218"/>
      <c r="P114" s="219">
        <f>SUM(P115:P118)</f>
        <v>0</v>
      </c>
      <c r="Q114" s="218"/>
      <c r="R114" s="219">
        <f>SUM(R115:R118)</f>
        <v>0</v>
      </c>
      <c r="S114" s="218"/>
      <c r="T114" s="220">
        <f>SUM(T115:T118)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21" t="s">
        <v>78</v>
      </c>
      <c r="AT114" s="222" t="s">
        <v>70</v>
      </c>
      <c r="AU114" s="222" t="s">
        <v>78</v>
      </c>
      <c r="AY114" s="221" t="s">
        <v>161</v>
      </c>
      <c r="BK114" s="223">
        <f>SUM(BK115:BK118)</f>
        <v>0</v>
      </c>
    </row>
    <row r="115" s="2" customFormat="1" ht="21.75" customHeight="1">
      <c r="A115" s="38"/>
      <c r="B115" s="39"/>
      <c r="C115" s="226" t="s">
        <v>8</v>
      </c>
      <c r="D115" s="226" t="s">
        <v>163</v>
      </c>
      <c r="E115" s="227" t="s">
        <v>644</v>
      </c>
      <c r="F115" s="228" t="s">
        <v>881</v>
      </c>
      <c r="G115" s="229" t="s">
        <v>287</v>
      </c>
      <c r="H115" s="230">
        <v>1.484</v>
      </c>
      <c r="I115" s="231"/>
      <c r="J115" s="232">
        <f>ROUND(I115*H115,2)</f>
        <v>0</v>
      </c>
      <c r="K115" s="228" t="s">
        <v>19</v>
      </c>
      <c r="L115" s="44"/>
      <c r="M115" s="233" t="s">
        <v>19</v>
      </c>
      <c r="N115" s="234" t="s">
        <v>42</v>
      </c>
      <c r="O115" s="84"/>
      <c r="P115" s="235">
        <f>O115*H115</f>
        <v>0</v>
      </c>
      <c r="Q115" s="235">
        <v>0</v>
      </c>
      <c r="R115" s="235">
        <f>Q115*H115</f>
        <v>0</v>
      </c>
      <c r="S115" s="235">
        <v>0</v>
      </c>
      <c r="T115" s="23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37" t="s">
        <v>168</v>
      </c>
      <c r="AT115" s="237" t="s">
        <v>163</v>
      </c>
      <c r="AU115" s="237" t="s">
        <v>80</v>
      </c>
      <c r="AY115" s="17" t="s">
        <v>161</v>
      </c>
      <c r="BE115" s="238">
        <f>IF(N115="základní",J115,0)</f>
        <v>0</v>
      </c>
      <c r="BF115" s="238">
        <f>IF(N115="snížená",J115,0)</f>
        <v>0</v>
      </c>
      <c r="BG115" s="238">
        <f>IF(N115="zákl. přenesená",J115,0)</f>
        <v>0</v>
      </c>
      <c r="BH115" s="238">
        <f>IF(N115="sníž. přenesená",J115,0)</f>
        <v>0</v>
      </c>
      <c r="BI115" s="238">
        <f>IF(N115="nulová",J115,0)</f>
        <v>0</v>
      </c>
      <c r="BJ115" s="17" t="s">
        <v>78</v>
      </c>
      <c r="BK115" s="238">
        <f>ROUND(I115*H115,2)</f>
        <v>0</v>
      </c>
      <c r="BL115" s="17" t="s">
        <v>168</v>
      </c>
      <c r="BM115" s="237" t="s">
        <v>351</v>
      </c>
    </row>
    <row r="116" s="2" customFormat="1" ht="16.5" customHeight="1">
      <c r="A116" s="38"/>
      <c r="B116" s="39"/>
      <c r="C116" s="226" t="s">
        <v>276</v>
      </c>
      <c r="D116" s="226" t="s">
        <v>163</v>
      </c>
      <c r="E116" s="227" t="s">
        <v>882</v>
      </c>
      <c r="F116" s="228" t="s">
        <v>883</v>
      </c>
      <c r="G116" s="229" t="s">
        <v>287</v>
      </c>
      <c r="H116" s="230">
        <v>1.484</v>
      </c>
      <c r="I116" s="231"/>
      <c r="J116" s="232">
        <f>ROUND(I116*H116,2)</f>
        <v>0</v>
      </c>
      <c r="K116" s="228" t="s">
        <v>19</v>
      </c>
      <c r="L116" s="44"/>
      <c r="M116" s="233" t="s">
        <v>19</v>
      </c>
      <c r="N116" s="234" t="s">
        <v>42</v>
      </c>
      <c r="O116" s="84"/>
      <c r="P116" s="235">
        <f>O116*H116</f>
        <v>0</v>
      </c>
      <c r="Q116" s="235">
        <v>0</v>
      </c>
      <c r="R116" s="235">
        <f>Q116*H116</f>
        <v>0</v>
      </c>
      <c r="S116" s="235">
        <v>0</v>
      </c>
      <c r="T116" s="23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37" t="s">
        <v>168</v>
      </c>
      <c r="AT116" s="237" t="s">
        <v>163</v>
      </c>
      <c r="AU116" s="237" t="s">
        <v>80</v>
      </c>
      <c r="AY116" s="17" t="s">
        <v>161</v>
      </c>
      <c r="BE116" s="238">
        <f>IF(N116="základní",J116,0)</f>
        <v>0</v>
      </c>
      <c r="BF116" s="238">
        <f>IF(N116="snížená",J116,0)</f>
        <v>0</v>
      </c>
      <c r="BG116" s="238">
        <f>IF(N116="zákl. přenesená",J116,0)</f>
        <v>0</v>
      </c>
      <c r="BH116" s="238">
        <f>IF(N116="sníž. přenesená",J116,0)</f>
        <v>0</v>
      </c>
      <c r="BI116" s="238">
        <f>IF(N116="nulová",J116,0)</f>
        <v>0</v>
      </c>
      <c r="BJ116" s="17" t="s">
        <v>78</v>
      </c>
      <c r="BK116" s="238">
        <f>ROUND(I116*H116,2)</f>
        <v>0</v>
      </c>
      <c r="BL116" s="17" t="s">
        <v>168</v>
      </c>
      <c r="BM116" s="237" t="s">
        <v>362</v>
      </c>
    </row>
    <row r="117" s="2" customFormat="1" ht="21.75" customHeight="1">
      <c r="A117" s="38"/>
      <c r="B117" s="39"/>
      <c r="C117" s="226" t="s">
        <v>280</v>
      </c>
      <c r="D117" s="226" t="s">
        <v>163</v>
      </c>
      <c r="E117" s="227" t="s">
        <v>884</v>
      </c>
      <c r="F117" s="228" t="s">
        <v>885</v>
      </c>
      <c r="G117" s="229" t="s">
        <v>287</v>
      </c>
      <c r="H117" s="230">
        <v>29.68</v>
      </c>
      <c r="I117" s="231"/>
      <c r="J117" s="232">
        <f>ROUND(I117*H117,2)</f>
        <v>0</v>
      </c>
      <c r="K117" s="228" t="s">
        <v>19</v>
      </c>
      <c r="L117" s="44"/>
      <c r="M117" s="233" t="s">
        <v>19</v>
      </c>
      <c r="N117" s="234" t="s">
        <v>42</v>
      </c>
      <c r="O117" s="84"/>
      <c r="P117" s="235">
        <f>O117*H117</f>
        <v>0</v>
      </c>
      <c r="Q117" s="235">
        <v>0</v>
      </c>
      <c r="R117" s="235">
        <f>Q117*H117</f>
        <v>0</v>
      </c>
      <c r="S117" s="235">
        <v>0</v>
      </c>
      <c r="T117" s="23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37" t="s">
        <v>168</v>
      </c>
      <c r="AT117" s="237" t="s">
        <v>163</v>
      </c>
      <c r="AU117" s="237" t="s">
        <v>80</v>
      </c>
      <c r="AY117" s="17" t="s">
        <v>161</v>
      </c>
      <c r="BE117" s="238">
        <f>IF(N117="základní",J117,0)</f>
        <v>0</v>
      </c>
      <c r="BF117" s="238">
        <f>IF(N117="snížená",J117,0)</f>
        <v>0</v>
      </c>
      <c r="BG117" s="238">
        <f>IF(N117="zákl. přenesená",J117,0)</f>
        <v>0</v>
      </c>
      <c r="BH117" s="238">
        <f>IF(N117="sníž. přenesená",J117,0)</f>
        <v>0</v>
      </c>
      <c r="BI117" s="238">
        <f>IF(N117="nulová",J117,0)</f>
        <v>0</v>
      </c>
      <c r="BJ117" s="17" t="s">
        <v>78</v>
      </c>
      <c r="BK117" s="238">
        <f>ROUND(I117*H117,2)</f>
        <v>0</v>
      </c>
      <c r="BL117" s="17" t="s">
        <v>168</v>
      </c>
      <c r="BM117" s="237" t="s">
        <v>379</v>
      </c>
    </row>
    <row r="118" s="2" customFormat="1" ht="21.75" customHeight="1">
      <c r="A118" s="38"/>
      <c r="B118" s="39"/>
      <c r="C118" s="226" t="s">
        <v>284</v>
      </c>
      <c r="D118" s="226" t="s">
        <v>163</v>
      </c>
      <c r="E118" s="227" t="s">
        <v>886</v>
      </c>
      <c r="F118" s="228" t="s">
        <v>887</v>
      </c>
      <c r="G118" s="229" t="s">
        <v>287</v>
      </c>
      <c r="H118" s="230">
        <v>1.484</v>
      </c>
      <c r="I118" s="231"/>
      <c r="J118" s="232">
        <f>ROUND(I118*H118,2)</f>
        <v>0</v>
      </c>
      <c r="K118" s="228" t="s">
        <v>19</v>
      </c>
      <c r="L118" s="44"/>
      <c r="M118" s="233" t="s">
        <v>19</v>
      </c>
      <c r="N118" s="234" t="s">
        <v>42</v>
      </c>
      <c r="O118" s="84"/>
      <c r="P118" s="235">
        <f>O118*H118</f>
        <v>0</v>
      </c>
      <c r="Q118" s="235">
        <v>0</v>
      </c>
      <c r="R118" s="235">
        <f>Q118*H118</f>
        <v>0</v>
      </c>
      <c r="S118" s="235">
        <v>0</v>
      </c>
      <c r="T118" s="23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37" t="s">
        <v>168</v>
      </c>
      <c r="AT118" s="237" t="s">
        <v>163</v>
      </c>
      <c r="AU118" s="237" t="s">
        <v>80</v>
      </c>
      <c r="AY118" s="17" t="s">
        <v>161</v>
      </c>
      <c r="BE118" s="238">
        <f>IF(N118="základní",J118,0)</f>
        <v>0</v>
      </c>
      <c r="BF118" s="238">
        <f>IF(N118="snížená",J118,0)</f>
        <v>0</v>
      </c>
      <c r="BG118" s="238">
        <f>IF(N118="zákl. přenesená",J118,0)</f>
        <v>0</v>
      </c>
      <c r="BH118" s="238">
        <f>IF(N118="sníž. přenesená",J118,0)</f>
        <v>0</v>
      </c>
      <c r="BI118" s="238">
        <f>IF(N118="nulová",J118,0)</f>
        <v>0</v>
      </c>
      <c r="BJ118" s="17" t="s">
        <v>78</v>
      </c>
      <c r="BK118" s="238">
        <f>ROUND(I118*H118,2)</f>
        <v>0</v>
      </c>
      <c r="BL118" s="17" t="s">
        <v>168</v>
      </c>
      <c r="BM118" s="237" t="s">
        <v>398</v>
      </c>
    </row>
    <row r="119" s="12" customFormat="1" ht="22.8" customHeight="1">
      <c r="A119" s="12"/>
      <c r="B119" s="210"/>
      <c r="C119" s="211"/>
      <c r="D119" s="212" t="s">
        <v>70</v>
      </c>
      <c r="E119" s="224" t="s">
        <v>654</v>
      </c>
      <c r="F119" s="224" t="s">
        <v>655</v>
      </c>
      <c r="G119" s="211"/>
      <c r="H119" s="211"/>
      <c r="I119" s="214"/>
      <c r="J119" s="225">
        <f>BK119</f>
        <v>0</v>
      </c>
      <c r="K119" s="211"/>
      <c r="L119" s="216"/>
      <c r="M119" s="217"/>
      <c r="N119" s="218"/>
      <c r="O119" s="218"/>
      <c r="P119" s="219">
        <f>P120</f>
        <v>0</v>
      </c>
      <c r="Q119" s="218"/>
      <c r="R119" s="219">
        <f>R120</f>
        <v>0</v>
      </c>
      <c r="S119" s="218"/>
      <c r="T119" s="22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1" t="s">
        <v>78</v>
      </c>
      <c r="AT119" s="222" t="s">
        <v>70</v>
      </c>
      <c r="AU119" s="222" t="s">
        <v>78</v>
      </c>
      <c r="AY119" s="221" t="s">
        <v>161</v>
      </c>
      <c r="BK119" s="223">
        <f>BK120</f>
        <v>0</v>
      </c>
    </row>
    <row r="120" s="2" customFormat="1" ht="16.5" customHeight="1">
      <c r="A120" s="38"/>
      <c r="B120" s="39"/>
      <c r="C120" s="226" t="s">
        <v>290</v>
      </c>
      <c r="D120" s="226" t="s">
        <v>163</v>
      </c>
      <c r="E120" s="227" t="s">
        <v>888</v>
      </c>
      <c r="F120" s="228" t="s">
        <v>889</v>
      </c>
      <c r="G120" s="229" t="s">
        <v>287</v>
      </c>
      <c r="H120" s="230">
        <v>0.94899999999999995</v>
      </c>
      <c r="I120" s="231"/>
      <c r="J120" s="232">
        <f>ROUND(I120*H120,2)</f>
        <v>0</v>
      </c>
      <c r="K120" s="228" t="s">
        <v>19</v>
      </c>
      <c r="L120" s="44"/>
      <c r="M120" s="233" t="s">
        <v>19</v>
      </c>
      <c r="N120" s="234" t="s">
        <v>42</v>
      </c>
      <c r="O120" s="84"/>
      <c r="P120" s="235">
        <f>O120*H120</f>
        <v>0</v>
      </c>
      <c r="Q120" s="235">
        <v>0</v>
      </c>
      <c r="R120" s="235">
        <f>Q120*H120</f>
        <v>0</v>
      </c>
      <c r="S120" s="235">
        <v>0</v>
      </c>
      <c r="T120" s="23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7" t="s">
        <v>168</v>
      </c>
      <c r="AT120" s="237" t="s">
        <v>163</v>
      </c>
      <c r="AU120" s="237" t="s">
        <v>80</v>
      </c>
      <c r="AY120" s="17" t="s">
        <v>161</v>
      </c>
      <c r="BE120" s="238">
        <f>IF(N120="základní",J120,0)</f>
        <v>0</v>
      </c>
      <c r="BF120" s="238">
        <f>IF(N120="snížená",J120,0)</f>
        <v>0</v>
      </c>
      <c r="BG120" s="238">
        <f>IF(N120="zákl. přenesená",J120,0)</f>
        <v>0</v>
      </c>
      <c r="BH120" s="238">
        <f>IF(N120="sníž. přenesená",J120,0)</f>
        <v>0</v>
      </c>
      <c r="BI120" s="238">
        <f>IF(N120="nulová",J120,0)</f>
        <v>0</v>
      </c>
      <c r="BJ120" s="17" t="s">
        <v>78</v>
      </c>
      <c r="BK120" s="238">
        <f>ROUND(I120*H120,2)</f>
        <v>0</v>
      </c>
      <c r="BL120" s="17" t="s">
        <v>168</v>
      </c>
      <c r="BM120" s="237" t="s">
        <v>407</v>
      </c>
    </row>
    <row r="121" s="12" customFormat="1" ht="25.92" customHeight="1">
      <c r="A121" s="12"/>
      <c r="B121" s="210"/>
      <c r="C121" s="211"/>
      <c r="D121" s="212" t="s">
        <v>70</v>
      </c>
      <c r="E121" s="213" t="s">
        <v>664</v>
      </c>
      <c r="F121" s="213" t="s">
        <v>665</v>
      </c>
      <c r="G121" s="211"/>
      <c r="H121" s="211"/>
      <c r="I121" s="214"/>
      <c r="J121" s="215">
        <f>BK121</f>
        <v>0</v>
      </c>
      <c r="K121" s="211"/>
      <c r="L121" s="216"/>
      <c r="M121" s="217"/>
      <c r="N121" s="218"/>
      <c r="O121" s="218"/>
      <c r="P121" s="219">
        <f>P122</f>
        <v>0</v>
      </c>
      <c r="Q121" s="218"/>
      <c r="R121" s="219">
        <f>R122</f>
        <v>0</v>
      </c>
      <c r="S121" s="218"/>
      <c r="T121" s="22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80</v>
      </c>
      <c r="AT121" s="222" t="s">
        <v>70</v>
      </c>
      <c r="AU121" s="222" t="s">
        <v>71</v>
      </c>
      <c r="AY121" s="221" t="s">
        <v>161</v>
      </c>
      <c r="BK121" s="223">
        <f>BK122</f>
        <v>0</v>
      </c>
    </row>
    <row r="122" s="12" customFormat="1" ht="22.8" customHeight="1">
      <c r="A122" s="12"/>
      <c r="B122" s="210"/>
      <c r="C122" s="211"/>
      <c r="D122" s="212" t="s">
        <v>70</v>
      </c>
      <c r="E122" s="224" t="s">
        <v>683</v>
      </c>
      <c r="F122" s="224" t="s">
        <v>684</v>
      </c>
      <c r="G122" s="211"/>
      <c r="H122" s="211"/>
      <c r="I122" s="214"/>
      <c r="J122" s="225">
        <f>BK122</f>
        <v>0</v>
      </c>
      <c r="K122" s="211"/>
      <c r="L122" s="216"/>
      <c r="M122" s="217"/>
      <c r="N122" s="218"/>
      <c r="O122" s="218"/>
      <c r="P122" s="219">
        <f>SUM(P123:P125)</f>
        <v>0</v>
      </c>
      <c r="Q122" s="218"/>
      <c r="R122" s="219">
        <f>SUM(R123:R125)</f>
        <v>0</v>
      </c>
      <c r="S122" s="218"/>
      <c r="T122" s="220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80</v>
      </c>
      <c r="AT122" s="222" t="s">
        <v>70</v>
      </c>
      <c r="AU122" s="222" t="s">
        <v>78</v>
      </c>
      <c r="AY122" s="221" t="s">
        <v>161</v>
      </c>
      <c r="BK122" s="223">
        <f>SUM(BK123:BK125)</f>
        <v>0</v>
      </c>
    </row>
    <row r="123" s="2" customFormat="1" ht="21.75" customHeight="1">
      <c r="A123" s="38"/>
      <c r="B123" s="39"/>
      <c r="C123" s="226" t="s">
        <v>296</v>
      </c>
      <c r="D123" s="226" t="s">
        <v>163</v>
      </c>
      <c r="E123" s="227" t="s">
        <v>690</v>
      </c>
      <c r="F123" s="228" t="s">
        <v>907</v>
      </c>
      <c r="G123" s="229" t="s">
        <v>334</v>
      </c>
      <c r="H123" s="230">
        <v>100</v>
      </c>
      <c r="I123" s="231"/>
      <c r="J123" s="232">
        <f>ROUND(I123*H123,2)</f>
        <v>0</v>
      </c>
      <c r="K123" s="228" t="s">
        <v>19</v>
      </c>
      <c r="L123" s="44"/>
      <c r="M123" s="233" t="s">
        <v>19</v>
      </c>
      <c r="N123" s="234" t="s">
        <v>42</v>
      </c>
      <c r="O123" s="84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168</v>
      </c>
      <c r="AT123" s="237" t="s">
        <v>163</v>
      </c>
      <c r="AU123" s="237" t="s">
        <v>80</v>
      </c>
      <c r="AY123" s="17" t="s">
        <v>161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78</v>
      </c>
      <c r="BK123" s="238">
        <f>ROUND(I123*H123,2)</f>
        <v>0</v>
      </c>
      <c r="BL123" s="17" t="s">
        <v>168</v>
      </c>
      <c r="BM123" s="237" t="s">
        <v>415</v>
      </c>
    </row>
    <row r="124" s="2" customFormat="1" ht="16.5" customHeight="1">
      <c r="A124" s="38"/>
      <c r="B124" s="39"/>
      <c r="C124" s="275" t="s">
        <v>7</v>
      </c>
      <c r="D124" s="275" t="s">
        <v>305</v>
      </c>
      <c r="E124" s="276" t="s">
        <v>920</v>
      </c>
      <c r="F124" s="277" t="s">
        <v>921</v>
      </c>
      <c r="G124" s="278" t="s">
        <v>511</v>
      </c>
      <c r="H124" s="279">
        <v>1</v>
      </c>
      <c r="I124" s="280"/>
      <c r="J124" s="281">
        <f>ROUND(I124*H124,2)</f>
        <v>0</v>
      </c>
      <c r="K124" s="277" t="s">
        <v>19</v>
      </c>
      <c r="L124" s="282"/>
      <c r="M124" s="283" t="s">
        <v>19</v>
      </c>
      <c r="N124" s="284" t="s">
        <v>42</v>
      </c>
      <c r="O124" s="84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213</v>
      </c>
      <c r="AT124" s="237" t="s">
        <v>305</v>
      </c>
      <c r="AU124" s="237" t="s">
        <v>80</v>
      </c>
      <c r="AY124" s="17" t="s">
        <v>161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78</v>
      </c>
      <c r="BK124" s="238">
        <f>ROUND(I124*H124,2)</f>
        <v>0</v>
      </c>
      <c r="BL124" s="17" t="s">
        <v>168</v>
      </c>
      <c r="BM124" s="237" t="s">
        <v>423</v>
      </c>
    </row>
    <row r="125" s="2" customFormat="1" ht="21.75" customHeight="1">
      <c r="A125" s="38"/>
      <c r="B125" s="39"/>
      <c r="C125" s="226" t="s">
        <v>310</v>
      </c>
      <c r="D125" s="226" t="s">
        <v>163</v>
      </c>
      <c r="E125" s="227" t="s">
        <v>894</v>
      </c>
      <c r="F125" s="228" t="s">
        <v>895</v>
      </c>
      <c r="G125" s="229" t="s">
        <v>287</v>
      </c>
      <c r="H125" s="230">
        <v>0.105</v>
      </c>
      <c r="I125" s="231"/>
      <c r="J125" s="232">
        <f>ROUND(I125*H125,2)</f>
        <v>0</v>
      </c>
      <c r="K125" s="228" t="s">
        <v>19</v>
      </c>
      <c r="L125" s="44"/>
      <c r="M125" s="285" t="s">
        <v>19</v>
      </c>
      <c r="N125" s="286" t="s">
        <v>42</v>
      </c>
      <c r="O125" s="287"/>
      <c r="P125" s="288">
        <f>O125*H125</f>
        <v>0</v>
      </c>
      <c r="Q125" s="288">
        <v>0</v>
      </c>
      <c r="R125" s="288">
        <f>Q125*H125</f>
        <v>0</v>
      </c>
      <c r="S125" s="288">
        <v>0</v>
      </c>
      <c r="T125" s="28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168</v>
      </c>
      <c r="AT125" s="237" t="s">
        <v>163</v>
      </c>
      <c r="AU125" s="237" t="s">
        <v>80</v>
      </c>
      <c r="AY125" s="17" t="s">
        <v>161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78</v>
      </c>
      <c r="BK125" s="238">
        <f>ROUND(I125*H125,2)</f>
        <v>0</v>
      </c>
      <c r="BL125" s="17" t="s">
        <v>168</v>
      </c>
      <c r="BM125" s="237" t="s">
        <v>434</v>
      </c>
    </row>
    <row r="126" s="2" customFormat="1" ht="6.96" customHeight="1">
      <c r="A126" s="38"/>
      <c r="B126" s="59"/>
      <c r="C126" s="60"/>
      <c r="D126" s="60"/>
      <c r="E126" s="60"/>
      <c r="F126" s="60"/>
      <c r="G126" s="60"/>
      <c r="H126" s="60"/>
      <c r="I126" s="175"/>
      <c r="J126" s="60"/>
      <c r="K126" s="60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pnSqIeunBZNAT/o+/RKwvsPmc2m2/ch4x5jImd+17hHeHMnM57XgdfyMLEmIXm5UbFCjIrVPI+Ow8e5TykvzRQ==" hashValue="YUNwgjQJ5BN+whrNX1o/W8ZlhmQZ6Lxm7MINQ2i/x6w2hWIR8v78Au0VjNdZeF9CMIikTy38iKSifDCYxyhYGg==" algorithmName="SHA-512" password="CC35"/>
  <autoFilter ref="C93:K1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80</v>
      </c>
    </row>
    <row r="4" hidden="1" s="1" customFormat="1" ht="24.96" customHeight="1">
      <c r="B4" s="20"/>
      <c r="D4" s="142" t="s">
        <v>124</v>
      </c>
      <c r="I4" s="138"/>
      <c r="L4" s="20"/>
      <c r="M4" s="143" t="s">
        <v>10</v>
      </c>
      <c r="AT4" s="17" t="s">
        <v>4</v>
      </c>
    </row>
    <row r="5" hidden="1" s="1" customFormat="1" ht="6.96" customHeight="1">
      <c r="B5" s="20"/>
      <c r="I5" s="138"/>
      <c r="L5" s="20"/>
    </row>
    <row r="6" hidden="1" s="1" customFormat="1" ht="12" customHeight="1">
      <c r="B6" s="20"/>
      <c r="D6" s="144" t="s">
        <v>16</v>
      </c>
      <c r="I6" s="138"/>
      <c r="L6" s="20"/>
    </row>
    <row r="7" hidden="1" s="1" customFormat="1" ht="16.5" customHeight="1">
      <c r="B7" s="20"/>
      <c r="E7" s="145" t="str">
        <f>'Rekapitulace stavby'!K6</f>
        <v>Revitalizace ulice Nádražní</v>
      </c>
      <c r="F7" s="144"/>
      <c r="G7" s="144"/>
      <c r="H7" s="144"/>
      <c r="I7" s="138"/>
      <c r="L7" s="20"/>
    </row>
    <row r="8" hidden="1" s="1" customFormat="1" ht="12" customHeight="1">
      <c r="B8" s="20"/>
      <c r="D8" s="144" t="s">
        <v>125</v>
      </c>
      <c r="I8" s="138"/>
      <c r="L8" s="20"/>
    </row>
    <row r="9" hidden="1" s="2" customFormat="1" ht="16.5" customHeight="1">
      <c r="A9" s="38"/>
      <c r="B9" s="44"/>
      <c r="C9" s="38"/>
      <c r="D9" s="38"/>
      <c r="E9" s="145" t="s">
        <v>126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4" t="s">
        <v>127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8" t="s">
        <v>922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6. 1. 2020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28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4" t="s">
        <v>29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28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4" t="s">
        <v>31</v>
      </c>
      <c r="E22" s="38"/>
      <c r="F22" s="38"/>
      <c r="G22" s="38"/>
      <c r="H22" s="38"/>
      <c r="I22" s="149" t="s">
        <v>26</v>
      </c>
      <c r="J22" s="133" t="s">
        <v>19</v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9" t="s">
        <v>28</v>
      </c>
      <c r="J23" s="133" t="s">
        <v>19</v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4" t="s">
        <v>34</v>
      </c>
      <c r="E25" s="38"/>
      <c r="F25" s="38"/>
      <c r="G25" s="38"/>
      <c r="H25" s="38"/>
      <c r="I25" s="149" t="s">
        <v>26</v>
      </c>
      <c r="J25" s="133" t="s">
        <v>19</v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32</v>
      </c>
      <c r="F26" s="38"/>
      <c r="G26" s="38"/>
      <c r="H26" s="38"/>
      <c r="I26" s="149" t="s">
        <v>28</v>
      </c>
      <c r="J26" s="133" t="s">
        <v>19</v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4" t="s">
        <v>35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83.25" customHeight="1">
      <c r="A29" s="151"/>
      <c r="B29" s="152"/>
      <c r="C29" s="151"/>
      <c r="D29" s="151"/>
      <c r="E29" s="153" t="s">
        <v>36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8" t="s">
        <v>37</v>
      </c>
      <c r="E32" s="38"/>
      <c r="F32" s="38"/>
      <c r="G32" s="38"/>
      <c r="H32" s="38"/>
      <c r="I32" s="146"/>
      <c r="J32" s="159">
        <f>ROUND(J89,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0" t="s">
        <v>39</v>
      </c>
      <c r="G34" s="38"/>
      <c r="H34" s="38"/>
      <c r="I34" s="161" t="s">
        <v>38</v>
      </c>
      <c r="J34" s="160" t="s">
        <v>40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41</v>
      </c>
      <c r="E35" s="144" t="s">
        <v>42</v>
      </c>
      <c r="F35" s="163">
        <f>ROUND((SUM(BE89:BE126)),  2)</f>
        <v>0</v>
      </c>
      <c r="G35" s="38"/>
      <c r="H35" s="38"/>
      <c r="I35" s="164">
        <v>0.20999999999999999</v>
      </c>
      <c r="J35" s="163">
        <f>ROUND(((SUM(BE89:BE126))*I35),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43</v>
      </c>
      <c r="F36" s="163">
        <f>ROUND((SUM(BF89:BF126)),  2)</f>
        <v>0</v>
      </c>
      <c r="G36" s="38"/>
      <c r="H36" s="38"/>
      <c r="I36" s="164">
        <v>0.14999999999999999</v>
      </c>
      <c r="J36" s="163">
        <f>ROUND(((SUM(BF89:BF126))*I36),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44</v>
      </c>
      <c r="F37" s="163">
        <f>ROUND((SUM(BG89:BG126)),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45</v>
      </c>
      <c r="F38" s="163">
        <f>ROUND((SUM(BH89:BH126)),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46</v>
      </c>
      <c r="F39" s="163">
        <f>ROUND((SUM(BI89:BI126)),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129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Revitalizace ulice Nádražní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125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126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127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 101.5 - Ochrana stávajících inženýrských sítí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ul. Nádražní</v>
      </c>
      <c r="G56" s="40"/>
      <c r="H56" s="40"/>
      <c r="I56" s="149" t="s">
        <v>23</v>
      </c>
      <c r="J56" s="72" t="str">
        <f>IF(J14="","",J14)</f>
        <v>6. 1. 2020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31</v>
      </c>
      <c r="J58" s="36" t="str">
        <f>E23</f>
        <v>BENEPRO, a.s.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149" t="s">
        <v>34</v>
      </c>
      <c r="J59" s="36" t="str">
        <f>E26</f>
        <v>BENEPRO, a.s.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130</v>
      </c>
      <c r="D61" s="181"/>
      <c r="E61" s="181"/>
      <c r="F61" s="181"/>
      <c r="G61" s="181"/>
      <c r="H61" s="181"/>
      <c r="I61" s="182"/>
      <c r="J61" s="183" t="s">
        <v>131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69</v>
      </c>
      <c r="D63" s="40"/>
      <c r="E63" s="40"/>
      <c r="F63" s="40"/>
      <c r="G63" s="40"/>
      <c r="H63" s="40"/>
      <c r="I63" s="146"/>
      <c r="J63" s="102">
        <f>J89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132</v>
      </c>
    </row>
    <row r="64" s="9" customFormat="1" ht="24.96" customHeight="1">
      <c r="A64" s="9"/>
      <c r="B64" s="185"/>
      <c r="C64" s="186"/>
      <c r="D64" s="187" t="s">
        <v>133</v>
      </c>
      <c r="E64" s="188"/>
      <c r="F64" s="188"/>
      <c r="G64" s="188"/>
      <c r="H64" s="188"/>
      <c r="I64" s="189"/>
      <c r="J64" s="190">
        <f>J90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2"/>
      <c r="C65" s="125"/>
      <c r="D65" s="193" t="s">
        <v>134</v>
      </c>
      <c r="E65" s="194"/>
      <c r="F65" s="194"/>
      <c r="G65" s="194"/>
      <c r="H65" s="194"/>
      <c r="I65" s="195"/>
      <c r="J65" s="196">
        <f>J91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85"/>
      <c r="C66" s="186"/>
      <c r="D66" s="187" t="s">
        <v>144</v>
      </c>
      <c r="E66" s="188"/>
      <c r="F66" s="188"/>
      <c r="G66" s="188"/>
      <c r="H66" s="188"/>
      <c r="I66" s="189"/>
      <c r="J66" s="190">
        <f>J108</f>
        <v>0</v>
      </c>
      <c r="K66" s="186"/>
      <c r="L66" s="19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92"/>
      <c r="C67" s="125"/>
      <c r="D67" s="193" t="s">
        <v>923</v>
      </c>
      <c r="E67" s="194"/>
      <c r="F67" s="194"/>
      <c r="G67" s="194"/>
      <c r="H67" s="194"/>
      <c r="I67" s="195"/>
      <c r="J67" s="196">
        <f>J109</f>
        <v>0</v>
      </c>
      <c r="K67" s="125"/>
      <c r="L67" s="19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146"/>
      <c r="J68" s="40"/>
      <c r="K68" s="40"/>
      <c r="L68" s="14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175"/>
      <c r="J69" s="60"/>
      <c r="K69" s="60"/>
      <c r="L69" s="14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178"/>
      <c r="J73" s="62"/>
      <c r="K73" s="62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146</v>
      </c>
      <c r="D74" s="40"/>
      <c r="E74" s="40"/>
      <c r="F74" s="40"/>
      <c r="G74" s="40"/>
      <c r="H74" s="40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79" t="str">
        <f>E7</f>
        <v>Revitalizace ulice Nádražní</v>
      </c>
      <c r="F77" s="32"/>
      <c r="G77" s="32"/>
      <c r="H77" s="32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125</v>
      </c>
      <c r="D78" s="22"/>
      <c r="E78" s="22"/>
      <c r="F78" s="22"/>
      <c r="G78" s="22"/>
      <c r="H78" s="22"/>
      <c r="I78" s="138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79" t="s">
        <v>126</v>
      </c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127</v>
      </c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E11</f>
        <v>SO 101.5 - Ochrana stávajících inženýrských sítí</v>
      </c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>ul. Nádražní</v>
      </c>
      <c r="G83" s="40"/>
      <c r="H83" s="40"/>
      <c r="I83" s="149" t="s">
        <v>23</v>
      </c>
      <c r="J83" s="72" t="str">
        <f>IF(J14="","",J14)</f>
        <v>6. 1. 2020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 xml:space="preserve"> </v>
      </c>
      <c r="G85" s="40"/>
      <c r="H85" s="40"/>
      <c r="I85" s="149" t="s">
        <v>31</v>
      </c>
      <c r="J85" s="36" t="str">
        <f>E23</f>
        <v>BENEPRO, a.s.</v>
      </c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IF(E20="","",E20)</f>
        <v>Vyplň údaj</v>
      </c>
      <c r="G86" s="40"/>
      <c r="H86" s="40"/>
      <c r="I86" s="149" t="s">
        <v>34</v>
      </c>
      <c r="J86" s="36" t="str">
        <f>E26</f>
        <v>BENEPRO, a.s.</v>
      </c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146"/>
      <c r="J87" s="40"/>
      <c r="K87" s="40"/>
      <c r="L87" s="14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98"/>
      <c r="B88" s="199"/>
      <c r="C88" s="200" t="s">
        <v>147</v>
      </c>
      <c r="D88" s="201" t="s">
        <v>56</v>
      </c>
      <c r="E88" s="201" t="s">
        <v>52</v>
      </c>
      <c r="F88" s="201" t="s">
        <v>53</v>
      </c>
      <c r="G88" s="201" t="s">
        <v>148</v>
      </c>
      <c r="H88" s="201" t="s">
        <v>149</v>
      </c>
      <c r="I88" s="202" t="s">
        <v>150</v>
      </c>
      <c r="J88" s="201" t="s">
        <v>131</v>
      </c>
      <c r="K88" s="203" t="s">
        <v>151</v>
      </c>
      <c r="L88" s="204"/>
      <c r="M88" s="92" t="s">
        <v>19</v>
      </c>
      <c r="N88" s="93" t="s">
        <v>41</v>
      </c>
      <c r="O88" s="93" t="s">
        <v>152</v>
      </c>
      <c r="P88" s="93" t="s">
        <v>153</v>
      </c>
      <c r="Q88" s="93" t="s">
        <v>154</v>
      </c>
      <c r="R88" s="93" t="s">
        <v>155</v>
      </c>
      <c r="S88" s="93" t="s">
        <v>156</v>
      </c>
      <c r="T88" s="94" t="s">
        <v>157</v>
      </c>
      <c r="U88" s="198"/>
      <c r="V88" s="198"/>
      <c r="W88" s="198"/>
      <c r="X88" s="198"/>
      <c r="Y88" s="198"/>
      <c r="Z88" s="198"/>
      <c r="AA88" s="198"/>
      <c r="AB88" s="198"/>
      <c r="AC88" s="198"/>
      <c r="AD88" s="198"/>
      <c r="AE88" s="198"/>
    </row>
    <row r="89" s="2" customFormat="1" ht="22.8" customHeight="1">
      <c r="A89" s="38"/>
      <c r="B89" s="39"/>
      <c r="C89" s="99" t="s">
        <v>158</v>
      </c>
      <c r="D89" s="40"/>
      <c r="E89" s="40"/>
      <c r="F89" s="40"/>
      <c r="G89" s="40"/>
      <c r="H89" s="40"/>
      <c r="I89" s="146"/>
      <c r="J89" s="205">
        <f>BK89</f>
        <v>0</v>
      </c>
      <c r="K89" s="40"/>
      <c r="L89" s="44"/>
      <c r="M89" s="95"/>
      <c r="N89" s="206"/>
      <c r="O89" s="96"/>
      <c r="P89" s="207">
        <f>P90+P108</f>
        <v>0</v>
      </c>
      <c r="Q89" s="96"/>
      <c r="R89" s="207">
        <f>R90+R108</f>
        <v>1016.6367672</v>
      </c>
      <c r="S89" s="96"/>
      <c r="T89" s="208">
        <f>T90+T108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70</v>
      </c>
      <c r="AU89" s="17" t="s">
        <v>132</v>
      </c>
      <c r="BK89" s="209">
        <f>BK90+BK108</f>
        <v>0</v>
      </c>
    </row>
    <row r="90" s="12" customFormat="1" ht="25.92" customHeight="1">
      <c r="A90" s="12"/>
      <c r="B90" s="210"/>
      <c r="C90" s="211"/>
      <c r="D90" s="212" t="s">
        <v>70</v>
      </c>
      <c r="E90" s="213" t="s">
        <v>159</v>
      </c>
      <c r="F90" s="213" t="s">
        <v>160</v>
      </c>
      <c r="G90" s="211"/>
      <c r="H90" s="211"/>
      <c r="I90" s="214"/>
      <c r="J90" s="215">
        <f>BK90</f>
        <v>0</v>
      </c>
      <c r="K90" s="211"/>
      <c r="L90" s="216"/>
      <c r="M90" s="217"/>
      <c r="N90" s="218"/>
      <c r="O90" s="218"/>
      <c r="P90" s="219">
        <f>P91</f>
        <v>0</v>
      </c>
      <c r="Q90" s="218"/>
      <c r="R90" s="219">
        <f>R91</f>
        <v>0</v>
      </c>
      <c r="S90" s="218"/>
      <c r="T90" s="220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1" t="s">
        <v>78</v>
      </c>
      <c r="AT90" s="222" t="s">
        <v>70</v>
      </c>
      <c r="AU90" s="222" t="s">
        <v>71</v>
      </c>
      <c r="AY90" s="221" t="s">
        <v>161</v>
      </c>
      <c r="BK90" s="223">
        <f>BK91</f>
        <v>0</v>
      </c>
    </row>
    <row r="91" s="12" customFormat="1" ht="22.8" customHeight="1">
      <c r="A91" s="12"/>
      <c r="B91" s="210"/>
      <c r="C91" s="211"/>
      <c r="D91" s="212" t="s">
        <v>70</v>
      </c>
      <c r="E91" s="224" t="s">
        <v>78</v>
      </c>
      <c r="F91" s="224" t="s">
        <v>162</v>
      </c>
      <c r="G91" s="211"/>
      <c r="H91" s="211"/>
      <c r="I91" s="214"/>
      <c r="J91" s="225">
        <f>BK91</f>
        <v>0</v>
      </c>
      <c r="K91" s="211"/>
      <c r="L91" s="216"/>
      <c r="M91" s="217"/>
      <c r="N91" s="218"/>
      <c r="O91" s="218"/>
      <c r="P91" s="219">
        <f>SUM(P92:P107)</f>
        <v>0</v>
      </c>
      <c r="Q91" s="218"/>
      <c r="R91" s="219">
        <f>SUM(R92:R107)</f>
        <v>0</v>
      </c>
      <c r="S91" s="218"/>
      <c r="T91" s="220">
        <f>SUM(T92:T107)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21" t="s">
        <v>78</v>
      </c>
      <c r="AT91" s="222" t="s">
        <v>70</v>
      </c>
      <c r="AU91" s="222" t="s">
        <v>78</v>
      </c>
      <c r="AY91" s="221" t="s">
        <v>161</v>
      </c>
      <c r="BK91" s="223">
        <f>SUM(BK92:BK107)</f>
        <v>0</v>
      </c>
    </row>
    <row r="92" s="2" customFormat="1" ht="33" customHeight="1">
      <c r="A92" s="38"/>
      <c r="B92" s="39"/>
      <c r="C92" s="226" t="s">
        <v>78</v>
      </c>
      <c r="D92" s="226" t="s">
        <v>163</v>
      </c>
      <c r="E92" s="227" t="s">
        <v>924</v>
      </c>
      <c r="F92" s="228" t="s">
        <v>925</v>
      </c>
      <c r="G92" s="229" t="s">
        <v>210</v>
      </c>
      <c r="H92" s="230">
        <v>396</v>
      </c>
      <c r="I92" s="231"/>
      <c r="J92" s="232">
        <f>ROUND(I92*H92,2)</f>
        <v>0</v>
      </c>
      <c r="K92" s="228" t="s">
        <v>167</v>
      </c>
      <c r="L92" s="44"/>
      <c r="M92" s="233" t="s">
        <v>19</v>
      </c>
      <c r="N92" s="234" t="s">
        <v>42</v>
      </c>
      <c r="O92" s="84"/>
      <c r="P92" s="235">
        <f>O92*H92</f>
        <v>0</v>
      </c>
      <c r="Q92" s="235">
        <v>0</v>
      </c>
      <c r="R92" s="235">
        <f>Q92*H92</f>
        <v>0</v>
      </c>
      <c r="S92" s="235">
        <v>0</v>
      </c>
      <c r="T92" s="23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37" t="s">
        <v>168</v>
      </c>
      <c r="AT92" s="237" t="s">
        <v>163</v>
      </c>
      <c r="AU92" s="237" t="s">
        <v>80</v>
      </c>
      <c r="AY92" s="17" t="s">
        <v>161</v>
      </c>
      <c r="BE92" s="238">
        <f>IF(N92="základní",J92,0)</f>
        <v>0</v>
      </c>
      <c r="BF92" s="238">
        <f>IF(N92="snížená",J92,0)</f>
        <v>0</v>
      </c>
      <c r="BG92" s="238">
        <f>IF(N92="zákl. přenesená",J92,0)</f>
        <v>0</v>
      </c>
      <c r="BH92" s="238">
        <f>IF(N92="sníž. přenesená",J92,0)</f>
        <v>0</v>
      </c>
      <c r="BI92" s="238">
        <f>IF(N92="nulová",J92,0)</f>
        <v>0</v>
      </c>
      <c r="BJ92" s="17" t="s">
        <v>78</v>
      </c>
      <c r="BK92" s="238">
        <f>ROUND(I92*H92,2)</f>
        <v>0</v>
      </c>
      <c r="BL92" s="17" t="s">
        <v>168</v>
      </c>
      <c r="BM92" s="237" t="s">
        <v>926</v>
      </c>
    </row>
    <row r="93" s="2" customFormat="1">
      <c r="A93" s="38"/>
      <c r="B93" s="39"/>
      <c r="C93" s="40"/>
      <c r="D93" s="239" t="s">
        <v>170</v>
      </c>
      <c r="E93" s="40"/>
      <c r="F93" s="240" t="s">
        <v>171</v>
      </c>
      <c r="G93" s="40"/>
      <c r="H93" s="40"/>
      <c r="I93" s="146"/>
      <c r="J93" s="40"/>
      <c r="K93" s="40"/>
      <c r="L93" s="44"/>
      <c r="M93" s="241"/>
      <c r="N93" s="24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170</v>
      </c>
      <c r="AU93" s="17" t="s">
        <v>80</v>
      </c>
    </row>
    <row r="94" s="13" customFormat="1">
      <c r="A94" s="13"/>
      <c r="B94" s="243"/>
      <c r="C94" s="244"/>
      <c r="D94" s="239" t="s">
        <v>172</v>
      </c>
      <c r="E94" s="245" t="s">
        <v>19</v>
      </c>
      <c r="F94" s="246" t="s">
        <v>927</v>
      </c>
      <c r="G94" s="244"/>
      <c r="H94" s="245" t="s">
        <v>19</v>
      </c>
      <c r="I94" s="247"/>
      <c r="J94" s="244"/>
      <c r="K94" s="244"/>
      <c r="L94" s="248"/>
      <c r="M94" s="249"/>
      <c r="N94" s="250"/>
      <c r="O94" s="250"/>
      <c r="P94" s="250"/>
      <c r="Q94" s="250"/>
      <c r="R94" s="250"/>
      <c r="S94" s="250"/>
      <c r="T94" s="25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2" t="s">
        <v>172</v>
      </c>
      <c r="AU94" s="252" t="s">
        <v>80</v>
      </c>
      <c r="AV94" s="13" t="s">
        <v>78</v>
      </c>
      <c r="AW94" s="13" t="s">
        <v>33</v>
      </c>
      <c r="AX94" s="13" t="s">
        <v>71</v>
      </c>
      <c r="AY94" s="252" t="s">
        <v>161</v>
      </c>
    </row>
    <row r="95" s="14" customFormat="1">
      <c r="A95" s="14"/>
      <c r="B95" s="253"/>
      <c r="C95" s="254"/>
      <c r="D95" s="239" t="s">
        <v>172</v>
      </c>
      <c r="E95" s="255" t="s">
        <v>19</v>
      </c>
      <c r="F95" s="256" t="s">
        <v>928</v>
      </c>
      <c r="G95" s="254"/>
      <c r="H95" s="257">
        <v>396</v>
      </c>
      <c r="I95" s="258"/>
      <c r="J95" s="254"/>
      <c r="K95" s="254"/>
      <c r="L95" s="259"/>
      <c r="M95" s="260"/>
      <c r="N95" s="261"/>
      <c r="O95" s="261"/>
      <c r="P95" s="261"/>
      <c r="Q95" s="261"/>
      <c r="R95" s="261"/>
      <c r="S95" s="261"/>
      <c r="T95" s="26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3" t="s">
        <v>172</v>
      </c>
      <c r="AU95" s="263" t="s">
        <v>80</v>
      </c>
      <c r="AV95" s="14" t="s">
        <v>80</v>
      </c>
      <c r="AW95" s="14" t="s">
        <v>33</v>
      </c>
      <c r="AX95" s="14" t="s">
        <v>78</v>
      </c>
      <c r="AY95" s="263" t="s">
        <v>161</v>
      </c>
    </row>
    <row r="96" s="2" customFormat="1" ht="44.25" customHeight="1">
      <c r="A96" s="38"/>
      <c r="B96" s="39"/>
      <c r="C96" s="226" t="s">
        <v>80</v>
      </c>
      <c r="D96" s="226" t="s">
        <v>163</v>
      </c>
      <c r="E96" s="227" t="s">
        <v>258</v>
      </c>
      <c r="F96" s="228" t="s">
        <v>259</v>
      </c>
      <c r="G96" s="229" t="s">
        <v>210</v>
      </c>
      <c r="H96" s="230">
        <v>110.7</v>
      </c>
      <c r="I96" s="231"/>
      <c r="J96" s="232">
        <f>ROUND(I96*H96,2)</f>
        <v>0</v>
      </c>
      <c r="K96" s="228" t="s">
        <v>167</v>
      </c>
      <c r="L96" s="44"/>
      <c r="M96" s="233" t="s">
        <v>19</v>
      </c>
      <c r="N96" s="234" t="s">
        <v>42</v>
      </c>
      <c r="O96" s="84"/>
      <c r="P96" s="235">
        <f>O96*H96</f>
        <v>0</v>
      </c>
      <c r="Q96" s="235">
        <v>0</v>
      </c>
      <c r="R96" s="235">
        <f>Q96*H96</f>
        <v>0</v>
      </c>
      <c r="S96" s="235">
        <v>0</v>
      </c>
      <c r="T96" s="23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37" t="s">
        <v>168</v>
      </c>
      <c r="AT96" s="237" t="s">
        <v>163</v>
      </c>
      <c r="AU96" s="237" t="s">
        <v>80</v>
      </c>
      <c r="AY96" s="17" t="s">
        <v>161</v>
      </c>
      <c r="BE96" s="238">
        <f>IF(N96="základní",J96,0)</f>
        <v>0</v>
      </c>
      <c r="BF96" s="238">
        <f>IF(N96="snížená",J96,0)</f>
        <v>0</v>
      </c>
      <c r="BG96" s="238">
        <f>IF(N96="zákl. přenesená",J96,0)</f>
        <v>0</v>
      </c>
      <c r="BH96" s="238">
        <f>IF(N96="sníž. přenesená",J96,0)</f>
        <v>0</v>
      </c>
      <c r="BI96" s="238">
        <f>IF(N96="nulová",J96,0)</f>
        <v>0</v>
      </c>
      <c r="BJ96" s="17" t="s">
        <v>78</v>
      </c>
      <c r="BK96" s="238">
        <f>ROUND(I96*H96,2)</f>
        <v>0</v>
      </c>
      <c r="BL96" s="17" t="s">
        <v>168</v>
      </c>
      <c r="BM96" s="237" t="s">
        <v>929</v>
      </c>
    </row>
    <row r="97" s="2" customFormat="1">
      <c r="A97" s="38"/>
      <c r="B97" s="39"/>
      <c r="C97" s="40"/>
      <c r="D97" s="239" t="s">
        <v>170</v>
      </c>
      <c r="E97" s="40"/>
      <c r="F97" s="240" t="s">
        <v>242</v>
      </c>
      <c r="G97" s="40"/>
      <c r="H97" s="40"/>
      <c r="I97" s="146"/>
      <c r="J97" s="40"/>
      <c r="K97" s="40"/>
      <c r="L97" s="44"/>
      <c r="M97" s="241"/>
      <c r="N97" s="24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170</v>
      </c>
      <c r="AU97" s="17" t="s">
        <v>80</v>
      </c>
    </row>
    <row r="98" s="14" customFormat="1">
      <c r="A98" s="14"/>
      <c r="B98" s="253"/>
      <c r="C98" s="254"/>
      <c r="D98" s="239" t="s">
        <v>172</v>
      </c>
      <c r="E98" s="254"/>
      <c r="F98" s="256" t="s">
        <v>930</v>
      </c>
      <c r="G98" s="254"/>
      <c r="H98" s="257">
        <v>110.7</v>
      </c>
      <c r="I98" s="258"/>
      <c r="J98" s="254"/>
      <c r="K98" s="254"/>
      <c r="L98" s="259"/>
      <c r="M98" s="260"/>
      <c r="N98" s="261"/>
      <c r="O98" s="261"/>
      <c r="P98" s="261"/>
      <c r="Q98" s="261"/>
      <c r="R98" s="261"/>
      <c r="S98" s="261"/>
      <c r="T98" s="26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63" t="s">
        <v>172</v>
      </c>
      <c r="AU98" s="263" t="s">
        <v>80</v>
      </c>
      <c r="AV98" s="14" t="s">
        <v>80</v>
      </c>
      <c r="AW98" s="14" t="s">
        <v>4</v>
      </c>
      <c r="AX98" s="14" t="s">
        <v>78</v>
      </c>
      <c r="AY98" s="263" t="s">
        <v>161</v>
      </c>
    </row>
    <row r="99" s="2" customFormat="1" ht="44.25" customHeight="1">
      <c r="A99" s="38"/>
      <c r="B99" s="39"/>
      <c r="C99" s="226" t="s">
        <v>187</v>
      </c>
      <c r="D99" s="226" t="s">
        <v>163</v>
      </c>
      <c r="E99" s="227" t="s">
        <v>263</v>
      </c>
      <c r="F99" s="228" t="s">
        <v>264</v>
      </c>
      <c r="G99" s="229" t="s">
        <v>210</v>
      </c>
      <c r="H99" s="230">
        <v>369</v>
      </c>
      <c r="I99" s="231"/>
      <c r="J99" s="232">
        <f>ROUND(I99*H99,2)</f>
        <v>0</v>
      </c>
      <c r="K99" s="228" t="s">
        <v>167</v>
      </c>
      <c r="L99" s="44"/>
      <c r="M99" s="233" t="s">
        <v>19</v>
      </c>
      <c r="N99" s="234" t="s">
        <v>42</v>
      </c>
      <c r="O99" s="84"/>
      <c r="P99" s="235">
        <f>O99*H99</f>
        <v>0</v>
      </c>
      <c r="Q99" s="235">
        <v>0</v>
      </c>
      <c r="R99" s="235">
        <f>Q99*H99</f>
        <v>0</v>
      </c>
      <c r="S99" s="235">
        <v>0</v>
      </c>
      <c r="T99" s="23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7" t="s">
        <v>168</v>
      </c>
      <c r="AT99" s="237" t="s">
        <v>163</v>
      </c>
      <c r="AU99" s="237" t="s">
        <v>80</v>
      </c>
      <c r="AY99" s="17" t="s">
        <v>161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17" t="s">
        <v>78</v>
      </c>
      <c r="BK99" s="238">
        <f>ROUND(I99*H99,2)</f>
        <v>0</v>
      </c>
      <c r="BL99" s="17" t="s">
        <v>168</v>
      </c>
      <c r="BM99" s="237" t="s">
        <v>931</v>
      </c>
    </row>
    <row r="100" s="2" customFormat="1">
      <c r="A100" s="38"/>
      <c r="B100" s="39"/>
      <c r="C100" s="40"/>
      <c r="D100" s="239" t="s">
        <v>170</v>
      </c>
      <c r="E100" s="40"/>
      <c r="F100" s="240" t="s">
        <v>171</v>
      </c>
      <c r="G100" s="40"/>
      <c r="H100" s="40"/>
      <c r="I100" s="146"/>
      <c r="J100" s="40"/>
      <c r="K100" s="40"/>
      <c r="L100" s="44"/>
      <c r="M100" s="241"/>
      <c r="N100" s="24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170</v>
      </c>
      <c r="AU100" s="17" t="s">
        <v>80</v>
      </c>
    </row>
    <row r="101" s="2" customFormat="1" ht="55.5" customHeight="1">
      <c r="A101" s="38"/>
      <c r="B101" s="39"/>
      <c r="C101" s="226" t="s">
        <v>168</v>
      </c>
      <c r="D101" s="226" t="s">
        <v>163</v>
      </c>
      <c r="E101" s="227" t="s">
        <v>271</v>
      </c>
      <c r="F101" s="228" t="s">
        <v>272</v>
      </c>
      <c r="G101" s="229" t="s">
        <v>210</v>
      </c>
      <c r="H101" s="230">
        <v>3690</v>
      </c>
      <c r="I101" s="231"/>
      <c r="J101" s="232">
        <f>ROUND(I101*H101,2)</f>
        <v>0</v>
      </c>
      <c r="K101" s="228" t="s">
        <v>167</v>
      </c>
      <c r="L101" s="44"/>
      <c r="M101" s="233" t="s">
        <v>19</v>
      </c>
      <c r="N101" s="234" t="s">
        <v>42</v>
      </c>
      <c r="O101" s="84"/>
      <c r="P101" s="235">
        <f>O101*H101</f>
        <v>0</v>
      </c>
      <c r="Q101" s="235">
        <v>0</v>
      </c>
      <c r="R101" s="235">
        <f>Q101*H101</f>
        <v>0</v>
      </c>
      <c r="S101" s="235">
        <v>0</v>
      </c>
      <c r="T101" s="23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168</v>
      </c>
      <c r="AT101" s="237" t="s">
        <v>163</v>
      </c>
      <c r="AU101" s="237" t="s">
        <v>80</v>
      </c>
      <c r="AY101" s="17" t="s">
        <v>161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78</v>
      </c>
      <c r="BK101" s="238">
        <f>ROUND(I101*H101,2)</f>
        <v>0</v>
      </c>
      <c r="BL101" s="17" t="s">
        <v>168</v>
      </c>
      <c r="BM101" s="237" t="s">
        <v>932</v>
      </c>
    </row>
    <row r="102" s="2" customFormat="1">
      <c r="A102" s="38"/>
      <c r="B102" s="39"/>
      <c r="C102" s="40"/>
      <c r="D102" s="239" t="s">
        <v>170</v>
      </c>
      <c r="E102" s="40"/>
      <c r="F102" s="240" t="s">
        <v>274</v>
      </c>
      <c r="G102" s="40"/>
      <c r="H102" s="40"/>
      <c r="I102" s="146"/>
      <c r="J102" s="40"/>
      <c r="K102" s="40"/>
      <c r="L102" s="44"/>
      <c r="M102" s="241"/>
      <c r="N102" s="24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170</v>
      </c>
      <c r="AU102" s="17" t="s">
        <v>80</v>
      </c>
    </row>
    <row r="103" s="14" customFormat="1">
      <c r="A103" s="14"/>
      <c r="B103" s="253"/>
      <c r="C103" s="254"/>
      <c r="D103" s="239" t="s">
        <v>172</v>
      </c>
      <c r="E103" s="254"/>
      <c r="F103" s="256" t="s">
        <v>933</v>
      </c>
      <c r="G103" s="254"/>
      <c r="H103" s="257">
        <v>3690</v>
      </c>
      <c r="I103" s="258"/>
      <c r="J103" s="254"/>
      <c r="K103" s="254"/>
      <c r="L103" s="259"/>
      <c r="M103" s="260"/>
      <c r="N103" s="261"/>
      <c r="O103" s="261"/>
      <c r="P103" s="261"/>
      <c r="Q103" s="261"/>
      <c r="R103" s="261"/>
      <c r="S103" s="261"/>
      <c r="T103" s="26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3" t="s">
        <v>172</v>
      </c>
      <c r="AU103" s="263" t="s">
        <v>80</v>
      </c>
      <c r="AV103" s="14" t="s">
        <v>80</v>
      </c>
      <c r="AW103" s="14" t="s">
        <v>4</v>
      </c>
      <c r="AX103" s="14" t="s">
        <v>78</v>
      </c>
      <c r="AY103" s="263" t="s">
        <v>161</v>
      </c>
    </row>
    <row r="104" s="2" customFormat="1" ht="33" customHeight="1">
      <c r="A104" s="38"/>
      <c r="B104" s="39"/>
      <c r="C104" s="226" t="s">
        <v>194</v>
      </c>
      <c r="D104" s="226" t="s">
        <v>163</v>
      </c>
      <c r="E104" s="227" t="s">
        <v>277</v>
      </c>
      <c r="F104" s="228" t="s">
        <v>278</v>
      </c>
      <c r="G104" s="229" t="s">
        <v>210</v>
      </c>
      <c r="H104" s="230">
        <v>369</v>
      </c>
      <c r="I104" s="231"/>
      <c r="J104" s="232">
        <f>ROUND(I104*H104,2)</f>
        <v>0</v>
      </c>
      <c r="K104" s="228" t="s">
        <v>167</v>
      </c>
      <c r="L104" s="44"/>
      <c r="M104" s="233" t="s">
        <v>19</v>
      </c>
      <c r="N104" s="234" t="s">
        <v>42</v>
      </c>
      <c r="O104" s="84"/>
      <c r="P104" s="235">
        <f>O104*H104</f>
        <v>0</v>
      </c>
      <c r="Q104" s="235">
        <v>0</v>
      </c>
      <c r="R104" s="235">
        <f>Q104*H104</f>
        <v>0</v>
      </c>
      <c r="S104" s="235">
        <v>0</v>
      </c>
      <c r="T104" s="23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7" t="s">
        <v>168</v>
      </c>
      <c r="AT104" s="237" t="s">
        <v>163</v>
      </c>
      <c r="AU104" s="237" t="s">
        <v>80</v>
      </c>
      <c r="AY104" s="17" t="s">
        <v>161</v>
      </c>
      <c r="BE104" s="238">
        <f>IF(N104="základní",J104,0)</f>
        <v>0</v>
      </c>
      <c r="BF104" s="238">
        <f>IF(N104="snížená",J104,0)</f>
        <v>0</v>
      </c>
      <c r="BG104" s="238">
        <f>IF(N104="zákl. přenesená",J104,0)</f>
        <v>0</v>
      </c>
      <c r="BH104" s="238">
        <f>IF(N104="sníž. přenesená",J104,0)</f>
        <v>0</v>
      </c>
      <c r="BI104" s="238">
        <f>IF(N104="nulová",J104,0)</f>
        <v>0</v>
      </c>
      <c r="BJ104" s="17" t="s">
        <v>78</v>
      </c>
      <c r="BK104" s="238">
        <f>ROUND(I104*H104,2)</f>
        <v>0</v>
      </c>
      <c r="BL104" s="17" t="s">
        <v>168</v>
      </c>
      <c r="BM104" s="237" t="s">
        <v>934</v>
      </c>
    </row>
    <row r="105" s="2" customFormat="1" ht="16.5" customHeight="1">
      <c r="A105" s="38"/>
      <c r="B105" s="39"/>
      <c r="C105" s="226" t="s">
        <v>198</v>
      </c>
      <c r="D105" s="226" t="s">
        <v>163</v>
      </c>
      <c r="E105" s="227" t="s">
        <v>281</v>
      </c>
      <c r="F105" s="228" t="s">
        <v>282</v>
      </c>
      <c r="G105" s="229" t="s">
        <v>210</v>
      </c>
      <c r="H105" s="230">
        <v>369</v>
      </c>
      <c r="I105" s="231"/>
      <c r="J105" s="232">
        <f>ROUND(I105*H105,2)</f>
        <v>0</v>
      </c>
      <c r="K105" s="228" t="s">
        <v>167</v>
      </c>
      <c r="L105" s="44"/>
      <c r="M105" s="233" t="s">
        <v>19</v>
      </c>
      <c r="N105" s="234" t="s">
        <v>42</v>
      </c>
      <c r="O105" s="84"/>
      <c r="P105" s="235">
        <f>O105*H105</f>
        <v>0</v>
      </c>
      <c r="Q105" s="235">
        <v>0</v>
      </c>
      <c r="R105" s="235">
        <f>Q105*H105</f>
        <v>0</v>
      </c>
      <c r="S105" s="235">
        <v>0</v>
      </c>
      <c r="T105" s="23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7" t="s">
        <v>168</v>
      </c>
      <c r="AT105" s="237" t="s">
        <v>163</v>
      </c>
      <c r="AU105" s="237" t="s">
        <v>80</v>
      </c>
      <c r="AY105" s="17" t="s">
        <v>161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17" t="s">
        <v>78</v>
      </c>
      <c r="BK105" s="238">
        <f>ROUND(I105*H105,2)</f>
        <v>0</v>
      </c>
      <c r="BL105" s="17" t="s">
        <v>168</v>
      </c>
      <c r="BM105" s="237" t="s">
        <v>935</v>
      </c>
    </row>
    <row r="106" s="2" customFormat="1" ht="33" customHeight="1">
      <c r="A106" s="38"/>
      <c r="B106" s="39"/>
      <c r="C106" s="226" t="s">
        <v>207</v>
      </c>
      <c r="D106" s="226" t="s">
        <v>163</v>
      </c>
      <c r="E106" s="227" t="s">
        <v>285</v>
      </c>
      <c r="F106" s="228" t="s">
        <v>286</v>
      </c>
      <c r="G106" s="229" t="s">
        <v>287</v>
      </c>
      <c r="H106" s="230">
        <v>728.77499999999998</v>
      </c>
      <c r="I106" s="231"/>
      <c r="J106" s="232">
        <f>ROUND(I106*H106,2)</f>
        <v>0</v>
      </c>
      <c r="K106" s="228" t="s">
        <v>167</v>
      </c>
      <c r="L106" s="44"/>
      <c r="M106" s="233" t="s">
        <v>19</v>
      </c>
      <c r="N106" s="234" t="s">
        <v>42</v>
      </c>
      <c r="O106" s="84"/>
      <c r="P106" s="235">
        <f>O106*H106</f>
        <v>0</v>
      </c>
      <c r="Q106" s="235">
        <v>0</v>
      </c>
      <c r="R106" s="235">
        <f>Q106*H106</f>
        <v>0</v>
      </c>
      <c r="S106" s="235">
        <v>0</v>
      </c>
      <c r="T106" s="23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37" t="s">
        <v>168</v>
      </c>
      <c r="AT106" s="237" t="s">
        <v>163</v>
      </c>
      <c r="AU106" s="237" t="s">
        <v>80</v>
      </c>
      <c r="AY106" s="17" t="s">
        <v>161</v>
      </c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17" t="s">
        <v>78</v>
      </c>
      <c r="BK106" s="238">
        <f>ROUND(I106*H106,2)</f>
        <v>0</v>
      </c>
      <c r="BL106" s="17" t="s">
        <v>168</v>
      </c>
      <c r="BM106" s="237" t="s">
        <v>936</v>
      </c>
    </row>
    <row r="107" s="14" customFormat="1">
      <c r="A107" s="14"/>
      <c r="B107" s="253"/>
      <c r="C107" s="254"/>
      <c r="D107" s="239" t="s">
        <v>172</v>
      </c>
      <c r="E107" s="255" t="s">
        <v>19</v>
      </c>
      <c r="F107" s="256" t="s">
        <v>937</v>
      </c>
      <c r="G107" s="254"/>
      <c r="H107" s="257">
        <v>728.77499999999998</v>
      </c>
      <c r="I107" s="258"/>
      <c r="J107" s="254"/>
      <c r="K107" s="254"/>
      <c r="L107" s="259"/>
      <c r="M107" s="260"/>
      <c r="N107" s="261"/>
      <c r="O107" s="261"/>
      <c r="P107" s="261"/>
      <c r="Q107" s="261"/>
      <c r="R107" s="261"/>
      <c r="S107" s="261"/>
      <c r="T107" s="26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3" t="s">
        <v>172</v>
      </c>
      <c r="AU107" s="263" t="s">
        <v>80</v>
      </c>
      <c r="AV107" s="14" t="s">
        <v>80</v>
      </c>
      <c r="AW107" s="14" t="s">
        <v>33</v>
      </c>
      <c r="AX107" s="14" t="s">
        <v>78</v>
      </c>
      <c r="AY107" s="263" t="s">
        <v>161</v>
      </c>
    </row>
    <row r="108" s="12" customFormat="1" ht="25.92" customHeight="1">
      <c r="A108" s="12"/>
      <c r="B108" s="210"/>
      <c r="C108" s="211"/>
      <c r="D108" s="212" t="s">
        <v>70</v>
      </c>
      <c r="E108" s="213" t="s">
        <v>305</v>
      </c>
      <c r="F108" s="213" t="s">
        <v>712</v>
      </c>
      <c r="G108" s="211"/>
      <c r="H108" s="211"/>
      <c r="I108" s="214"/>
      <c r="J108" s="215">
        <f>BK108</f>
        <v>0</v>
      </c>
      <c r="K108" s="211"/>
      <c r="L108" s="216"/>
      <c r="M108" s="217"/>
      <c r="N108" s="218"/>
      <c r="O108" s="218"/>
      <c r="P108" s="219">
        <f>P109</f>
        <v>0</v>
      </c>
      <c r="Q108" s="218"/>
      <c r="R108" s="219">
        <f>R109</f>
        <v>1016.6367672</v>
      </c>
      <c r="S108" s="218"/>
      <c r="T108" s="220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21" t="s">
        <v>187</v>
      </c>
      <c r="AT108" s="222" t="s">
        <v>70</v>
      </c>
      <c r="AU108" s="222" t="s">
        <v>71</v>
      </c>
      <c r="AY108" s="221" t="s">
        <v>161</v>
      </c>
      <c r="BK108" s="223">
        <f>BK109</f>
        <v>0</v>
      </c>
    </row>
    <row r="109" s="12" customFormat="1" ht="22.8" customHeight="1">
      <c r="A109" s="12"/>
      <c r="B109" s="210"/>
      <c r="C109" s="211"/>
      <c r="D109" s="212" t="s">
        <v>70</v>
      </c>
      <c r="E109" s="224" t="s">
        <v>938</v>
      </c>
      <c r="F109" s="224" t="s">
        <v>939</v>
      </c>
      <c r="G109" s="211"/>
      <c r="H109" s="211"/>
      <c r="I109" s="214"/>
      <c r="J109" s="225">
        <f>BK109</f>
        <v>0</v>
      </c>
      <c r="K109" s="211"/>
      <c r="L109" s="216"/>
      <c r="M109" s="217"/>
      <c r="N109" s="218"/>
      <c r="O109" s="218"/>
      <c r="P109" s="219">
        <f>SUM(P110:P126)</f>
        <v>0</v>
      </c>
      <c r="Q109" s="218"/>
      <c r="R109" s="219">
        <f>SUM(R110:R126)</f>
        <v>1016.6367672</v>
      </c>
      <c r="S109" s="218"/>
      <c r="T109" s="220">
        <f>SUM(T110:T126)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21" t="s">
        <v>187</v>
      </c>
      <c r="AT109" s="222" t="s">
        <v>70</v>
      </c>
      <c r="AU109" s="222" t="s">
        <v>78</v>
      </c>
      <c r="AY109" s="221" t="s">
        <v>161</v>
      </c>
      <c r="BK109" s="223">
        <f>SUM(BK110:BK126)</f>
        <v>0</v>
      </c>
    </row>
    <row r="110" s="2" customFormat="1" ht="21.75" customHeight="1">
      <c r="A110" s="38"/>
      <c r="B110" s="39"/>
      <c r="C110" s="226" t="s">
        <v>213</v>
      </c>
      <c r="D110" s="226" t="s">
        <v>163</v>
      </c>
      <c r="E110" s="227" t="s">
        <v>940</v>
      </c>
      <c r="F110" s="228" t="s">
        <v>941</v>
      </c>
      <c r="G110" s="229" t="s">
        <v>942</v>
      </c>
      <c r="H110" s="230">
        <v>1.3200000000000001</v>
      </c>
      <c r="I110" s="231"/>
      <c r="J110" s="232">
        <f>ROUND(I110*H110,2)</f>
        <v>0</v>
      </c>
      <c r="K110" s="228" t="s">
        <v>167</v>
      </c>
      <c r="L110" s="44"/>
      <c r="M110" s="233" t="s">
        <v>19</v>
      </c>
      <c r="N110" s="234" t="s">
        <v>42</v>
      </c>
      <c r="O110" s="84"/>
      <c r="P110" s="235">
        <f>O110*H110</f>
        <v>0</v>
      </c>
      <c r="Q110" s="235">
        <v>0.0088000000000000005</v>
      </c>
      <c r="R110" s="235">
        <f>Q110*H110</f>
        <v>0.011616000000000001</v>
      </c>
      <c r="S110" s="235">
        <v>0</v>
      </c>
      <c r="T110" s="23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37" t="s">
        <v>537</v>
      </c>
      <c r="AT110" s="237" t="s">
        <v>163</v>
      </c>
      <c r="AU110" s="237" t="s">
        <v>80</v>
      </c>
      <c r="AY110" s="17" t="s">
        <v>161</v>
      </c>
      <c r="BE110" s="238">
        <f>IF(N110="základní",J110,0)</f>
        <v>0</v>
      </c>
      <c r="BF110" s="238">
        <f>IF(N110="snížená",J110,0)</f>
        <v>0</v>
      </c>
      <c r="BG110" s="238">
        <f>IF(N110="zákl. přenesená",J110,0)</f>
        <v>0</v>
      </c>
      <c r="BH110" s="238">
        <f>IF(N110="sníž. přenesená",J110,0)</f>
        <v>0</v>
      </c>
      <c r="BI110" s="238">
        <f>IF(N110="nulová",J110,0)</f>
        <v>0</v>
      </c>
      <c r="BJ110" s="17" t="s">
        <v>78</v>
      </c>
      <c r="BK110" s="238">
        <f>ROUND(I110*H110,2)</f>
        <v>0</v>
      </c>
      <c r="BL110" s="17" t="s">
        <v>537</v>
      </c>
      <c r="BM110" s="237" t="s">
        <v>943</v>
      </c>
    </row>
    <row r="111" s="13" customFormat="1">
      <c r="A111" s="13"/>
      <c r="B111" s="243"/>
      <c r="C111" s="244"/>
      <c r="D111" s="239" t="s">
        <v>172</v>
      </c>
      <c r="E111" s="245" t="s">
        <v>19</v>
      </c>
      <c r="F111" s="246" t="s">
        <v>944</v>
      </c>
      <c r="G111" s="244"/>
      <c r="H111" s="245" t="s">
        <v>19</v>
      </c>
      <c r="I111" s="247"/>
      <c r="J111" s="244"/>
      <c r="K111" s="244"/>
      <c r="L111" s="248"/>
      <c r="M111" s="249"/>
      <c r="N111" s="250"/>
      <c r="O111" s="250"/>
      <c r="P111" s="250"/>
      <c r="Q111" s="250"/>
      <c r="R111" s="250"/>
      <c r="S111" s="250"/>
      <c r="T111" s="25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2" t="s">
        <v>172</v>
      </c>
      <c r="AU111" s="252" t="s">
        <v>80</v>
      </c>
      <c r="AV111" s="13" t="s">
        <v>78</v>
      </c>
      <c r="AW111" s="13" t="s">
        <v>33</v>
      </c>
      <c r="AX111" s="13" t="s">
        <v>71</v>
      </c>
      <c r="AY111" s="252" t="s">
        <v>161</v>
      </c>
    </row>
    <row r="112" s="14" customFormat="1">
      <c r="A112" s="14"/>
      <c r="B112" s="253"/>
      <c r="C112" s="254"/>
      <c r="D112" s="239" t="s">
        <v>172</v>
      </c>
      <c r="E112" s="255" t="s">
        <v>19</v>
      </c>
      <c r="F112" s="256" t="s">
        <v>945</v>
      </c>
      <c r="G112" s="254"/>
      <c r="H112" s="257">
        <v>1.3200000000000001</v>
      </c>
      <c r="I112" s="258"/>
      <c r="J112" s="254"/>
      <c r="K112" s="254"/>
      <c r="L112" s="259"/>
      <c r="M112" s="260"/>
      <c r="N112" s="261"/>
      <c r="O112" s="261"/>
      <c r="P112" s="261"/>
      <c r="Q112" s="261"/>
      <c r="R112" s="261"/>
      <c r="S112" s="261"/>
      <c r="T112" s="26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63" t="s">
        <v>172</v>
      </c>
      <c r="AU112" s="263" t="s">
        <v>80</v>
      </c>
      <c r="AV112" s="14" t="s">
        <v>80</v>
      </c>
      <c r="AW112" s="14" t="s">
        <v>33</v>
      </c>
      <c r="AX112" s="14" t="s">
        <v>78</v>
      </c>
      <c r="AY112" s="263" t="s">
        <v>161</v>
      </c>
    </row>
    <row r="113" s="2" customFormat="1" ht="44.25" customHeight="1">
      <c r="A113" s="38"/>
      <c r="B113" s="39"/>
      <c r="C113" s="226" t="s">
        <v>218</v>
      </c>
      <c r="D113" s="226" t="s">
        <v>163</v>
      </c>
      <c r="E113" s="227" t="s">
        <v>946</v>
      </c>
      <c r="F113" s="228" t="s">
        <v>947</v>
      </c>
      <c r="G113" s="229" t="s">
        <v>201</v>
      </c>
      <c r="H113" s="230">
        <v>1320</v>
      </c>
      <c r="I113" s="231"/>
      <c r="J113" s="232">
        <f>ROUND(I113*H113,2)</f>
        <v>0</v>
      </c>
      <c r="K113" s="228" t="s">
        <v>167</v>
      </c>
      <c r="L113" s="44"/>
      <c r="M113" s="233" t="s">
        <v>19</v>
      </c>
      <c r="N113" s="234" t="s">
        <v>42</v>
      </c>
      <c r="O113" s="84"/>
      <c r="P113" s="235">
        <f>O113*H113</f>
        <v>0</v>
      </c>
      <c r="Q113" s="235">
        <v>0.15614</v>
      </c>
      <c r="R113" s="235">
        <f>Q113*H113</f>
        <v>206.10480000000001</v>
      </c>
      <c r="S113" s="235">
        <v>0</v>
      </c>
      <c r="T113" s="23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7" t="s">
        <v>537</v>
      </c>
      <c r="AT113" s="237" t="s">
        <v>163</v>
      </c>
      <c r="AU113" s="237" t="s">
        <v>80</v>
      </c>
      <c r="AY113" s="17" t="s">
        <v>161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17" t="s">
        <v>78</v>
      </c>
      <c r="BK113" s="238">
        <f>ROUND(I113*H113,2)</f>
        <v>0</v>
      </c>
      <c r="BL113" s="17" t="s">
        <v>537</v>
      </c>
      <c r="BM113" s="237" t="s">
        <v>948</v>
      </c>
    </row>
    <row r="114" s="13" customFormat="1">
      <c r="A114" s="13"/>
      <c r="B114" s="243"/>
      <c r="C114" s="244"/>
      <c r="D114" s="239" t="s">
        <v>172</v>
      </c>
      <c r="E114" s="245" t="s">
        <v>19</v>
      </c>
      <c r="F114" s="246" t="s">
        <v>927</v>
      </c>
      <c r="G114" s="244"/>
      <c r="H114" s="245" t="s">
        <v>19</v>
      </c>
      <c r="I114" s="247"/>
      <c r="J114" s="244"/>
      <c r="K114" s="244"/>
      <c r="L114" s="248"/>
      <c r="M114" s="249"/>
      <c r="N114" s="250"/>
      <c r="O114" s="250"/>
      <c r="P114" s="250"/>
      <c r="Q114" s="250"/>
      <c r="R114" s="250"/>
      <c r="S114" s="250"/>
      <c r="T114" s="25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2" t="s">
        <v>172</v>
      </c>
      <c r="AU114" s="252" t="s">
        <v>80</v>
      </c>
      <c r="AV114" s="13" t="s">
        <v>78</v>
      </c>
      <c r="AW114" s="13" t="s">
        <v>33</v>
      </c>
      <c r="AX114" s="13" t="s">
        <v>71</v>
      </c>
      <c r="AY114" s="252" t="s">
        <v>161</v>
      </c>
    </row>
    <row r="115" s="14" customFormat="1">
      <c r="A115" s="14"/>
      <c r="B115" s="253"/>
      <c r="C115" s="254"/>
      <c r="D115" s="239" t="s">
        <v>172</v>
      </c>
      <c r="E115" s="255" t="s">
        <v>19</v>
      </c>
      <c r="F115" s="256" t="s">
        <v>949</v>
      </c>
      <c r="G115" s="254"/>
      <c r="H115" s="257">
        <v>1320</v>
      </c>
      <c r="I115" s="258"/>
      <c r="J115" s="254"/>
      <c r="K115" s="254"/>
      <c r="L115" s="259"/>
      <c r="M115" s="260"/>
      <c r="N115" s="261"/>
      <c r="O115" s="261"/>
      <c r="P115" s="261"/>
      <c r="Q115" s="261"/>
      <c r="R115" s="261"/>
      <c r="S115" s="261"/>
      <c r="T115" s="26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3" t="s">
        <v>172</v>
      </c>
      <c r="AU115" s="263" t="s">
        <v>80</v>
      </c>
      <c r="AV115" s="14" t="s">
        <v>80</v>
      </c>
      <c r="AW115" s="14" t="s">
        <v>33</v>
      </c>
      <c r="AX115" s="14" t="s">
        <v>78</v>
      </c>
      <c r="AY115" s="263" t="s">
        <v>161</v>
      </c>
    </row>
    <row r="116" s="2" customFormat="1" ht="33" customHeight="1">
      <c r="A116" s="38"/>
      <c r="B116" s="39"/>
      <c r="C116" s="226" t="s">
        <v>224</v>
      </c>
      <c r="D116" s="226" t="s">
        <v>163</v>
      </c>
      <c r="E116" s="227" t="s">
        <v>950</v>
      </c>
      <c r="F116" s="228" t="s">
        <v>951</v>
      </c>
      <c r="G116" s="229" t="s">
        <v>201</v>
      </c>
      <c r="H116" s="230">
        <v>1320</v>
      </c>
      <c r="I116" s="231"/>
      <c r="J116" s="232">
        <f>ROUND(I116*H116,2)</f>
        <v>0</v>
      </c>
      <c r="K116" s="228" t="s">
        <v>167</v>
      </c>
      <c r="L116" s="44"/>
      <c r="M116" s="233" t="s">
        <v>19</v>
      </c>
      <c r="N116" s="234" t="s">
        <v>42</v>
      </c>
      <c r="O116" s="84"/>
      <c r="P116" s="235">
        <f>O116*H116</f>
        <v>0</v>
      </c>
      <c r="Q116" s="235">
        <v>0</v>
      </c>
      <c r="R116" s="235">
        <f>Q116*H116</f>
        <v>0</v>
      </c>
      <c r="S116" s="235">
        <v>0</v>
      </c>
      <c r="T116" s="23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37" t="s">
        <v>537</v>
      </c>
      <c r="AT116" s="237" t="s">
        <v>163</v>
      </c>
      <c r="AU116" s="237" t="s">
        <v>80</v>
      </c>
      <c r="AY116" s="17" t="s">
        <v>161</v>
      </c>
      <c r="BE116" s="238">
        <f>IF(N116="základní",J116,0)</f>
        <v>0</v>
      </c>
      <c r="BF116" s="238">
        <f>IF(N116="snížená",J116,0)</f>
        <v>0</v>
      </c>
      <c r="BG116" s="238">
        <f>IF(N116="zákl. přenesená",J116,0)</f>
        <v>0</v>
      </c>
      <c r="BH116" s="238">
        <f>IF(N116="sníž. přenesená",J116,0)</f>
        <v>0</v>
      </c>
      <c r="BI116" s="238">
        <f>IF(N116="nulová",J116,0)</f>
        <v>0</v>
      </c>
      <c r="BJ116" s="17" t="s">
        <v>78</v>
      </c>
      <c r="BK116" s="238">
        <f>ROUND(I116*H116,2)</f>
        <v>0</v>
      </c>
      <c r="BL116" s="17" t="s">
        <v>537</v>
      </c>
      <c r="BM116" s="237" t="s">
        <v>952</v>
      </c>
    </row>
    <row r="117" s="2" customFormat="1" ht="21.75" customHeight="1">
      <c r="A117" s="38"/>
      <c r="B117" s="39"/>
      <c r="C117" s="275" t="s">
        <v>238</v>
      </c>
      <c r="D117" s="275" t="s">
        <v>305</v>
      </c>
      <c r="E117" s="276" t="s">
        <v>953</v>
      </c>
      <c r="F117" s="277" t="s">
        <v>954</v>
      </c>
      <c r="G117" s="278" t="s">
        <v>201</v>
      </c>
      <c r="H117" s="279">
        <v>1386</v>
      </c>
      <c r="I117" s="280"/>
      <c r="J117" s="281">
        <f>ROUND(I117*H117,2)</f>
        <v>0</v>
      </c>
      <c r="K117" s="277" t="s">
        <v>793</v>
      </c>
      <c r="L117" s="282"/>
      <c r="M117" s="283" t="s">
        <v>19</v>
      </c>
      <c r="N117" s="284" t="s">
        <v>42</v>
      </c>
      <c r="O117" s="84"/>
      <c r="P117" s="235">
        <f>O117*H117</f>
        <v>0</v>
      </c>
      <c r="Q117" s="235">
        <v>0.00075000000000000002</v>
      </c>
      <c r="R117" s="235">
        <f>Q117*H117</f>
        <v>1.0395000000000001</v>
      </c>
      <c r="S117" s="235">
        <v>0</v>
      </c>
      <c r="T117" s="23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37" t="s">
        <v>955</v>
      </c>
      <c r="AT117" s="237" t="s">
        <v>305</v>
      </c>
      <c r="AU117" s="237" t="s">
        <v>80</v>
      </c>
      <c r="AY117" s="17" t="s">
        <v>161</v>
      </c>
      <c r="BE117" s="238">
        <f>IF(N117="základní",J117,0)</f>
        <v>0</v>
      </c>
      <c r="BF117" s="238">
        <f>IF(N117="snížená",J117,0)</f>
        <v>0</v>
      </c>
      <c r="BG117" s="238">
        <f>IF(N117="zákl. přenesená",J117,0)</f>
        <v>0</v>
      </c>
      <c r="BH117" s="238">
        <f>IF(N117="sníž. přenesená",J117,0)</f>
        <v>0</v>
      </c>
      <c r="BI117" s="238">
        <f>IF(N117="nulová",J117,0)</f>
        <v>0</v>
      </c>
      <c r="BJ117" s="17" t="s">
        <v>78</v>
      </c>
      <c r="BK117" s="238">
        <f>ROUND(I117*H117,2)</f>
        <v>0</v>
      </c>
      <c r="BL117" s="17" t="s">
        <v>955</v>
      </c>
      <c r="BM117" s="237" t="s">
        <v>956</v>
      </c>
    </row>
    <row r="118" s="14" customFormat="1">
      <c r="A118" s="14"/>
      <c r="B118" s="253"/>
      <c r="C118" s="254"/>
      <c r="D118" s="239" t="s">
        <v>172</v>
      </c>
      <c r="E118" s="254"/>
      <c r="F118" s="256" t="s">
        <v>957</v>
      </c>
      <c r="G118" s="254"/>
      <c r="H118" s="257">
        <v>1386</v>
      </c>
      <c r="I118" s="258"/>
      <c r="J118" s="254"/>
      <c r="K118" s="254"/>
      <c r="L118" s="259"/>
      <c r="M118" s="260"/>
      <c r="N118" s="261"/>
      <c r="O118" s="261"/>
      <c r="P118" s="261"/>
      <c r="Q118" s="261"/>
      <c r="R118" s="261"/>
      <c r="S118" s="261"/>
      <c r="T118" s="26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3" t="s">
        <v>172</v>
      </c>
      <c r="AU118" s="263" t="s">
        <v>80</v>
      </c>
      <c r="AV118" s="14" t="s">
        <v>80</v>
      </c>
      <c r="AW118" s="14" t="s">
        <v>4</v>
      </c>
      <c r="AX118" s="14" t="s">
        <v>78</v>
      </c>
      <c r="AY118" s="263" t="s">
        <v>161</v>
      </c>
    </row>
    <row r="119" s="2" customFormat="1" ht="33" customHeight="1">
      <c r="A119" s="38"/>
      <c r="B119" s="39"/>
      <c r="C119" s="226" t="s">
        <v>244</v>
      </c>
      <c r="D119" s="226" t="s">
        <v>163</v>
      </c>
      <c r="E119" s="227" t="s">
        <v>958</v>
      </c>
      <c r="F119" s="228" t="s">
        <v>959</v>
      </c>
      <c r="G119" s="229" t="s">
        <v>166</v>
      </c>
      <c r="H119" s="230">
        <v>792</v>
      </c>
      <c r="I119" s="231"/>
      <c r="J119" s="232">
        <f>ROUND(I119*H119,2)</f>
        <v>0</v>
      </c>
      <c r="K119" s="228" t="s">
        <v>167</v>
      </c>
      <c r="L119" s="44"/>
      <c r="M119" s="233" t="s">
        <v>19</v>
      </c>
      <c r="N119" s="234" t="s">
        <v>42</v>
      </c>
      <c r="O119" s="84"/>
      <c r="P119" s="235">
        <f>O119*H119</f>
        <v>0</v>
      </c>
      <c r="Q119" s="235">
        <v>0.090253600000000003</v>
      </c>
      <c r="R119" s="235">
        <f>Q119*H119</f>
        <v>71.480851200000004</v>
      </c>
      <c r="S119" s="235">
        <v>0</v>
      </c>
      <c r="T119" s="23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7" t="s">
        <v>537</v>
      </c>
      <c r="AT119" s="237" t="s">
        <v>163</v>
      </c>
      <c r="AU119" s="237" t="s">
        <v>80</v>
      </c>
      <c r="AY119" s="17" t="s">
        <v>161</v>
      </c>
      <c r="BE119" s="238">
        <f>IF(N119="základní",J119,0)</f>
        <v>0</v>
      </c>
      <c r="BF119" s="238">
        <f>IF(N119="snížená",J119,0)</f>
        <v>0</v>
      </c>
      <c r="BG119" s="238">
        <f>IF(N119="zákl. přenesená",J119,0)</f>
        <v>0</v>
      </c>
      <c r="BH119" s="238">
        <f>IF(N119="sníž. přenesená",J119,0)</f>
        <v>0</v>
      </c>
      <c r="BI119" s="238">
        <f>IF(N119="nulová",J119,0)</f>
        <v>0</v>
      </c>
      <c r="BJ119" s="17" t="s">
        <v>78</v>
      </c>
      <c r="BK119" s="238">
        <f>ROUND(I119*H119,2)</f>
        <v>0</v>
      </c>
      <c r="BL119" s="17" t="s">
        <v>537</v>
      </c>
      <c r="BM119" s="237" t="s">
        <v>960</v>
      </c>
    </row>
    <row r="120" s="13" customFormat="1">
      <c r="A120" s="13"/>
      <c r="B120" s="243"/>
      <c r="C120" s="244"/>
      <c r="D120" s="239" t="s">
        <v>172</v>
      </c>
      <c r="E120" s="245" t="s">
        <v>19</v>
      </c>
      <c r="F120" s="246" t="s">
        <v>927</v>
      </c>
      <c r="G120" s="244"/>
      <c r="H120" s="245" t="s">
        <v>19</v>
      </c>
      <c r="I120" s="247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2" t="s">
        <v>172</v>
      </c>
      <c r="AU120" s="252" t="s">
        <v>80</v>
      </c>
      <c r="AV120" s="13" t="s">
        <v>78</v>
      </c>
      <c r="AW120" s="13" t="s">
        <v>33</v>
      </c>
      <c r="AX120" s="13" t="s">
        <v>71</v>
      </c>
      <c r="AY120" s="252" t="s">
        <v>161</v>
      </c>
    </row>
    <row r="121" s="14" customFormat="1">
      <c r="A121" s="14"/>
      <c r="B121" s="253"/>
      <c r="C121" s="254"/>
      <c r="D121" s="239" t="s">
        <v>172</v>
      </c>
      <c r="E121" s="255" t="s">
        <v>19</v>
      </c>
      <c r="F121" s="256" t="s">
        <v>961</v>
      </c>
      <c r="G121" s="254"/>
      <c r="H121" s="257">
        <v>792</v>
      </c>
      <c r="I121" s="258"/>
      <c r="J121" s="254"/>
      <c r="K121" s="254"/>
      <c r="L121" s="259"/>
      <c r="M121" s="260"/>
      <c r="N121" s="261"/>
      <c r="O121" s="261"/>
      <c r="P121" s="261"/>
      <c r="Q121" s="261"/>
      <c r="R121" s="261"/>
      <c r="S121" s="261"/>
      <c r="T121" s="26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3" t="s">
        <v>172</v>
      </c>
      <c r="AU121" s="263" t="s">
        <v>80</v>
      </c>
      <c r="AV121" s="14" t="s">
        <v>80</v>
      </c>
      <c r="AW121" s="14" t="s">
        <v>33</v>
      </c>
      <c r="AX121" s="14" t="s">
        <v>78</v>
      </c>
      <c r="AY121" s="263" t="s">
        <v>161</v>
      </c>
    </row>
    <row r="122" s="2" customFormat="1" ht="33" customHeight="1">
      <c r="A122" s="38"/>
      <c r="B122" s="39"/>
      <c r="C122" s="226" t="s">
        <v>257</v>
      </c>
      <c r="D122" s="226" t="s">
        <v>163</v>
      </c>
      <c r="E122" s="227" t="s">
        <v>962</v>
      </c>
      <c r="F122" s="228" t="s">
        <v>963</v>
      </c>
      <c r="G122" s="229" t="s">
        <v>201</v>
      </c>
      <c r="H122" s="230">
        <v>1320</v>
      </c>
      <c r="I122" s="231"/>
      <c r="J122" s="232">
        <f>ROUND(I122*H122,2)</f>
        <v>0</v>
      </c>
      <c r="K122" s="228" t="s">
        <v>167</v>
      </c>
      <c r="L122" s="44"/>
      <c r="M122" s="233" t="s">
        <v>19</v>
      </c>
      <c r="N122" s="234" t="s">
        <v>42</v>
      </c>
      <c r="O122" s="84"/>
      <c r="P122" s="235">
        <f>O122*H122</f>
        <v>0</v>
      </c>
      <c r="Q122" s="235">
        <v>0</v>
      </c>
      <c r="R122" s="235">
        <f>Q122*H122</f>
        <v>0</v>
      </c>
      <c r="S122" s="235">
        <v>0</v>
      </c>
      <c r="T122" s="23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7" t="s">
        <v>537</v>
      </c>
      <c r="AT122" s="237" t="s">
        <v>163</v>
      </c>
      <c r="AU122" s="237" t="s">
        <v>80</v>
      </c>
      <c r="AY122" s="17" t="s">
        <v>161</v>
      </c>
      <c r="BE122" s="238">
        <f>IF(N122="základní",J122,0)</f>
        <v>0</v>
      </c>
      <c r="BF122" s="238">
        <f>IF(N122="snížená",J122,0)</f>
        <v>0</v>
      </c>
      <c r="BG122" s="238">
        <f>IF(N122="zákl. přenesená",J122,0)</f>
        <v>0</v>
      </c>
      <c r="BH122" s="238">
        <f>IF(N122="sníž. přenesená",J122,0)</f>
        <v>0</v>
      </c>
      <c r="BI122" s="238">
        <f>IF(N122="nulová",J122,0)</f>
        <v>0</v>
      </c>
      <c r="BJ122" s="17" t="s">
        <v>78</v>
      </c>
      <c r="BK122" s="238">
        <f>ROUND(I122*H122,2)</f>
        <v>0</v>
      </c>
      <c r="BL122" s="17" t="s">
        <v>537</v>
      </c>
      <c r="BM122" s="237" t="s">
        <v>964</v>
      </c>
    </row>
    <row r="123" s="13" customFormat="1">
      <c r="A123" s="13"/>
      <c r="B123" s="243"/>
      <c r="C123" s="244"/>
      <c r="D123" s="239" t="s">
        <v>172</v>
      </c>
      <c r="E123" s="245" t="s">
        <v>19</v>
      </c>
      <c r="F123" s="246" t="s">
        <v>927</v>
      </c>
      <c r="G123" s="244"/>
      <c r="H123" s="245" t="s">
        <v>19</v>
      </c>
      <c r="I123" s="247"/>
      <c r="J123" s="244"/>
      <c r="K123" s="244"/>
      <c r="L123" s="248"/>
      <c r="M123" s="249"/>
      <c r="N123" s="250"/>
      <c r="O123" s="250"/>
      <c r="P123" s="250"/>
      <c r="Q123" s="250"/>
      <c r="R123" s="250"/>
      <c r="S123" s="250"/>
      <c r="T123" s="25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2" t="s">
        <v>172</v>
      </c>
      <c r="AU123" s="252" t="s">
        <v>80</v>
      </c>
      <c r="AV123" s="13" t="s">
        <v>78</v>
      </c>
      <c r="AW123" s="13" t="s">
        <v>33</v>
      </c>
      <c r="AX123" s="13" t="s">
        <v>71</v>
      </c>
      <c r="AY123" s="252" t="s">
        <v>161</v>
      </c>
    </row>
    <row r="124" s="14" customFormat="1">
      <c r="A124" s="14"/>
      <c r="B124" s="253"/>
      <c r="C124" s="254"/>
      <c r="D124" s="239" t="s">
        <v>172</v>
      </c>
      <c r="E124" s="255" t="s">
        <v>19</v>
      </c>
      <c r="F124" s="256" t="s">
        <v>949</v>
      </c>
      <c r="G124" s="254"/>
      <c r="H124" s="257">
        <v>1320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3" t="s">
        <v>172</v>
      </c>
      <c r="AU124" s="263" t="s">
        <v>80</v>
      </c>
      <c r="AV124" s="14" t="s">
        <v>80</v>
      </c>
      <c r="AW124" s="14" t="s">
        <v>33</v>
      </c>
      <c r="AX124" s="14" t="s">
        <v>78</v>
      </c>
      <c r="AY124" s="263" t="s">
        <v>161</v>
      </c>
    </row>
    <row r="125" s="2" customFormat="1" ht="16.5" customHeight="1">
      <c r="A125" s="38"/>
      <c r="B125" s="39"/>
      <c r="C125" s="275" t="s">
        <v>262</v>
      </c>
      <c r="D125" s="275" t="s">
        <v>305</v>
      </c>
      <c r="E125" s="276" t="s">
        <v>965</v>
      </c>
      <c r="F125" s="277" t="s">
        <v>966</v>
      </c>
      <c r="G125" s="278" t="s">
        <v>287</v>
      </c>
      <c r="H125" s="279">
        <v>738</v>
      </c>
      <c r="I125" s="280"/>
      <c r="J125" s="281">
        <f>ROUND(I125*H125,2)</f>
        <v>0</v>
      </c>
      <c r="K125" s="277" t="s">
        <v>167</v>
      </c>
      <c r="L125" s="282"/>
      <c r="M125" s="283" t="s">
        <v>19</v>
      </c>
      <c r="N125" s="284" t="s">
        <v>42</v>
      </c>
      <c r="O125" s="84"/>
      <c r="P125" s="235">
        <f>O125*H125</f>
        <v>0</v>
      </c>
      <c r="Q125" s="235">
        <v>1</v>
      </c>
      <c r="R125" s="235">
        <f>Q125*H125</f>
        <v>738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955</v>
      </c>
      <c r="AT125" s="237" t="s">
        <v>305</v>
      </c>
      <c r="AU125" s="237" t="s">
        <v>80</v>
      </c>
      <c r="AY125" s="17" t="s">
        <v>161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78</v>
      </c>
      <c r="BK125" s="238">
        <f>ROUND(I125*H125,2)</f>
        <v>0</v>
      </c>
      <c r="BL125" s="17" t="s">
        <v>955</v>
      </c>
      <c r="BM125" s="237" t="s">
        <v>967</v>
      </c>
    </row>
    <row r="126" s="14" customFormat="1">
      <c r="A126" s="14"/>
      <c r="B126" s="253"/>
      <c r="C126" s="254"/>
      <c r="D126" s="239" t="s">
        <v>172</v>
      </c>
      <c r="E126" s="255" t="s">
        <v>19</v>
      </c>
      <c r="F126" s="256" t="s">
        <v>968</v>
      </c>
      <c r="G126" s="254"/>
      <c r="H126" s="257">
        <v>738</v>
      </c>
      <c r="I126" s="258"/>
      <c r="J126" s="254"/>
      <c r="K126" s="254"/>
      <c r="L126" s="259"/>
      <c r="M126" s="290"/>
      <c r="N126" s="291"/>
      <c r="O126" s="291"/>
      <c r="P126" s="291"/>
      <c r="Q126" s="291"/>
      <c r="R126" s="291"/>
      <c r="S126" s="291"/>
      <c r="T126" s="29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3" t="s">
        <v>172</v>
      </c>
      <c r="AU126" s="263" t="s">
        <v>80</v>
      </c>
      <c r="AV126" s="14" t="s">
        <v>80</v>
      </c>
      <c r="AW126" s="14" t="s">
        <v>33</v>
      </c>
      <c r="AX126" s="14" t="s">
        <v>78</v>
      </c>
      <c r="AY126" s="263" t="s">
        <v>161</v>
      </c>
    </row>
    <row r="127" s="2" customFormat="1" ht="6.96" customHeight="1">
      <c r="A127" s="38"/>
      <c r="B127" s="59"/>
      <c r="C127" s="60"/>
      <c r="D127" s="60"/>
      <c r="E127" s="60"/>
      <c r="F127" s="60"/>
      <c r="G127" s="60"/>
      <c r="H127" s="60"/>
      <c r="I127" s="175"/>
      <c r="J127" s="60"/>
      <c r="K127" s="60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7UbvpP8HTbbKEqXI7ZLCohmhXKbxepwTxXAoLOLJYjyg/sNa4hyjMs+rVGBQlfp5Fw3kLx4OPKKNfIMEOnYi/w==" hashValue="5iyR/NZe3L1VQPr0tIF7/mz6RfjTpo+XsdpH+5OYYkYrp7pTjeg/uNXT/xuCkKk7CPCqlmi5Pp6Gds+45I/DfA==" algorithmName="SHA-512" password="CC35"/>
  <autoFilter ref="C88:K12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Hanáček Jan</dc:creator>
  <cp:lastModifiedBy>Hanáček Jan</cp:lastModifiedBy>
  <dcterms:created xsi:type="dcterms:W3CDTF">2020-08-25T08:20:34Z</dcterms:created>
  <dcterms:modified xsi:type="dcterms:W3CDTF">2020-08-25T08:20:49Z</dcterms:modified>
</cp:coreProperties>
</file>